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576" tabRatio="818" activeTab="3"/>
  </bookViews>
  <sheets>
    <sheet name="Numayadahi" sheetId="1" r:id="rId1"/>
    <sheet name="Salori" sheetId="2" r:id="rId2"/>
    <sheet name="Kodra" sheetId="7" r:id="rId3"/>
    <sheet name="Ponghat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5" l="1"/>
  <c r="N43" i="5"/>
  <c r="M43" i="5"/>
  <c r="L43" i="5"/>
  <c r="K43" i="5"/>
  <c r="J43" i="5"/>
  <c r="I43" i="5"/>
  <c r="H43" i="5"/>
  <c r="G43" i="5"/>
  <c r="F43" i="5"/>
  <c r="E43" i="5"/>
  <c r="D43" i="5"/>
  <c r="O42" i="5"/>
  <c r="N42" i="5"/>
  <c r="M42" i="5"/>
  <c r="L42" i="5"/>
  <c r="K42" i="5"/>
  <c r="J42" i="5"/>
  <c r="I42" i="5"/>
  <c r="H42" i="5"/>
  <c r="G42" i="5"/>
  <c r="F42" i="5"/>
  <c r="E42" i="5"/>
  <c r="D42" i="5"/>
  <c r="O43" i="7"/>
  <c r="N43" i="7"/>
  <c r="M43" i="7"/>
  <c r="L43" i="7"/>
  <c r="K43" i="7"/>
  <c r="J43" i="7"/>
  <c r="I43" i="7"/>
  <c r="H43" i="7"/>
  <c r="G43" i="7"/>
  <c r="F43" i="7"/>
  <c r="E43" i="7"/>
  <c r="D43" i="7"/>
  <c r="O42" i="7"/>
  <c r="N42" i="7"/>
  <c r="M42" i="7"/>
  <c r="L42" i="7"/>
  <c r="K42" i="7"/>
  <c r="J42" i="7"/>
  <c r="I42" i="7"/>
  <c r="H42" i="7"/>
  <c r="G42" i="7"/>
  <c r="F42" i="7"/>
  <c r="E42" i="7"/>
  <c r="D42" i="7"/>
  <c r="O43" i="1"/>
  <c r="N43" i="1"/>
  <c r="M43" i="1"/>
  <c r="L43" i="1"/>
  <c r="K43" i="1"/>
  <c r="J43" i="1"/>
  <c r="I43" i="1"/>
  <c r="H43" i="1"/>
  <c r="G43" i="1"/>
  <c r="F43" i="1"/>
  <c r="E43" i="1"/>
  <c r="D43" i="1"/>
  <c r="O42" i="1"/>
  <c r="N42" i="1"/>
  <c r="M42" i="1"/>
  <c r="L42" i="1"/>
  <c r="K42" i="1"/>
  <c r="J42" i="1"/>
  <c r="I42" i="1"/>
  <c r="H42" i="1"/>
  <c r="G42" i="1"/>
  <c r="F42" i="1"/>
  <c r="E42" i="1"/>
  <c r="D42" i="1"/>
  <c r="E42" i="2"/>
  <c r="F42" i="2"/>
  <c r="G42" i="2"/>
  <c r="H42" i="2"/>
  <c r="I42" i="2"/>
  <c r="J42" i="2"/>
  <c r="K42" i="2"/>
  <c r="L42" i="2"/>
  <c r="M42" i="2"/>
  <c r="N42" i="2"/>
  <c r="O42" i="2"/>
  <c r="E43" i="2"/>
  <c r="F43" i="2"/>
  <c r="G43" i="2"/>
  <c r="H43" i="2"/>
  <c r="I43" i="2"/>
  <c r="J43" i="2"/>
  <c r="K43" i="2"/>
  <c r="L43" i="2"/>
  <c r="M43" i="2"/>
  <c r="N43" i="2"/>
  <c r="O43" i="2"/>
  <c r="D43" i="2"/>
  <c r="D42" i="2"/>
  <c r="O37" i="5" l="1"/>
  <c r="N37" i="5"/>
  <c r="M37" i="5"/>
  <c r="L37" i="5"/>
  <c r="J37" i="5"/>
  <c r="I37" i="5"/>
  <c r="H37" i="5"/>
  <c r="G37" i="5"/>
  <c r="F37" i="5"/>
  <c r="E37" i="5"/>
  <c r="D37" i="5"/>
  <c r="O37" i="7"/>
  <c r="N37" i="7"/>
  <c r="M37" i="7"/>
  <c r="L37" i="7"/>
  <c r="J37" i="7"/>
  <c r="I37" i="7"/>
  <c r="H37" i="7"/>
  <c r="G37" i="7"/>
  <c r="F37" i="7"/>
  <c r="E37" i="7"/>
  <c r="D37" i="7"/>
  <c r="O37" i="2"/>
  <c r="N37" i="2"/>
  <c r="M37" i="2"/>
  <c r="L37" i="2"/>
  <c r="J37" i="2"/>
  <c r="I37" i="2"/>
  <c r="H37" i="2"/>
  <c r="G37" i="2"/>
  <c r="F37" i="2"/>
  <c r="E37" i="2"/>
  <c r="D37" i="2"/>
  <c r="D37" i="1"/>
  <c r="E37" i="1"/>
  <c r="F37" i="1"/>
  <c r="G37" i="1"/>
  <c r="H37" i="1"/>
  <c r="I37" i="1"/>
  <c r="J37" i="1"/>
  <c r="L37" i="1"/>
  <c r="M37" i="1"/>
  <c r="N37" i="1"/>
  <c r="O37" i="1"/>
  <c r="C35" i="5" l="1"/>
  <c r="C35" i="7"/>
  <c r="C34" i="7"/>
  <c r="C33" i="7"/>
  <c r="C32" i="7"/>
  <c r="C31" i="7"/>
  <c r="C30" i="7"/>
  <c r="C29" i="7"/>
  <c r="C28" i="7"/>
  <c r="C35" i="2"/>
  <c r="C34" i="2"/>
  <c r="C33" i="2"/>
  <c r="C32" i="2"/>
  <c r="C33" i="1"/>
  <c r="C34" i="1"/>
  <c r="C35" i="1"/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31" i="2" l="1"/>
  <c r="C30" i="2"/>
  <c r="C29" i="2"/>
  <c r="C28" i="2"/>
  <c r="C27" i="2"/>
  <c r="C26" i="2"/>
  <c r="C25" i="2"/>
  <c r="C24" i="2"/>
  <c r="C23" i="2"/>
  <c r="C22" i="2"/>
  <c r="C21" i="2"/>
  <c r="C20" i="2"/>
  <c r="C19" i="1" l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37" i="7" l="1"/>
  <c r="C37" i="1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37" i="5" s="1"/>
  <c r="C19" i="2" l="1"/>
  <c r="C18" i="2"/>
  <c r="C17" i="2"/>
  <c r="C16" i="2" l="1"/>
  <c r="C15" i="2"/>
  <c r="C14" i="2" l="1"/>
  <c r="C13" i="2"/>
  <c r="C12" i="2" l="1"/>
  <c r="C11" i="2"/>
  <c r="C10" i="2"/>
  <c r="C9" i="2" l="1"/>
  <c r="C6" i="2" l="1"/>
  <c r="C7" i="2"/>
  <c r="C8" i="2"/>
  <c r="C5" i="2"/>
  <c r="C37" i="2" s="1"/>
  <c r="N36" i="5"/>
  <c r="O36" i="5"/>
  <c r="N36" i="7" l="1"/>
  <c r="O36" i="7"/>
  <c r="N36" i="1"/>
  <c r="O36" i="1"/>
  <c r="N36" i="2"/>
  <c r="O36" i="2"/>
  <c r="M36" i="7" l="1"/>
  <c r="L36" i="7"/>
  <c r="J36" i="7"/>
  <c r="I36" i="7"/>
  <c r="H36" i="7"/>
  <c r="G36" i="7"/>
  <c r="F36" i="7"/>
  <c r="E36" i="7"/>
  <c r="D36" i="7"/>
  <c r="C36" i="7" l="1"/>
  <c r="M36" i="5"/>
  <c r="L36" i="5"/>
  <c r="J36" i="5"/>
  <c r="I36" i="5"/>
  <c r="H36" i="5"/>
  <c r="G36" i="5"/>
  <c r="F36" i="5"/>
  <c r="E36" i="5"/>
  <c r="D36" i="5"/>
  <c r="C36" i="5" l="1"/>
  <c r="M36" i="2" l="1"/>
  <c r="L36" i="2"/>
  <c r="J36" i="2"/>
  <c r="I36" i="2"/>
  <c r="H36" i="2"/>
  <c r="G36" i="2"/>
  <c r="F36" i="2"/>
  <c r="E36" i="2"/>
  <c r="D36" i="2"/>
  <c r="C36" i="2" l="1"/>
  <c r="M36" i="1"/>
  <c r="L36" i="1"/>
  <c r="J36" i="1"/>
  <c r="I36" i="1"/>
  <c r="H36" i="1"/>
  <c r="G36" i="1"/>
  <c r="F36" i="1"/>
  <c r="E36" i="1"/>
  <c r="D36" i="1"/>
  <c r="C36" i="1" l="1"/>
</calcChain>
</file>

<file path=xl/sharedStrings.xml><?xml version="1.0" encoding="utf-8"?>
<sst xmlns="http://schemas.openxmlformats.org/spreadsheetml/2006/main" count="315" uniqueCount="43">
  <si>
    <r>
      <rPr>
        <b/>
        <u/>
        <sz val="26"/>
        <color rgb="FF1F3864"/>
        <rFont val="Arial"/>
        <family val="2"/>
      </rPr>
      <t>Numayadahi STP, 50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</si>
  <si>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</si>
  <si>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50 MLD)</t>
  </si>
  <si>
    <t>pH</t>
  </si>
  <si>
    <t>BOD (mg/l)</t>
  </si>
  <si>
    <t>TSS  (mg/l)</t>
  </si>
  <si>
    <t xml:space="preserve">FECAL COLIFORM </t>
  </si>
  <si>
    <t xml:space="preserve">FRC </t>
  </si>
  <si>
    <t>REMARKS</t>
  </si>
  <si>
    <t>M3</t>
  </si>
  <si>
    <t>MLD</t>
  </si>
  <si>
    <t>Inlet pH 
(Design- &lt;9)</t>
  </si>
  <si>
    <t>Final
pH (Design- 6.5 to 9.0)</t>
  </si>
  <si>
    <t>Inlet BOD 
(Design- &lt;250 mg/l)</t>
  </si>
  <si>
    <t>Final
BOD (Design - &lt;20 mg/l)</t>
  </si>
  <si>
    <t>Inlet TSS
 (Design- &lt;500 mg/l)</t>
  </si>
  <si>
    <t>Final TSS (Design  - &lt;30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</si>
  <si>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</si>
  <si>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</si>
  <si>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</si>
  <si>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NA</t>
  </si>
  <si>
    <t>Average</t>
  </si>
  <si>
    <r>
      <rPr>
        <b/>
        <u/>
        <sz val="26"/>
        <color rgb="FF1F3864"/>
        <rFont val="Arial"/>
        <family val="2"/>
      </rPr>
      <t>Salori STP, 29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</si>
  <si>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Final
BOD (Design - &lt;30 mg/l)</t>
  </si>
  <si>
    <t>Final TSS (Design  - &lt;50 mg/l)</t>
  </si>
  <si>
    <r>
      <rPr>
        <b/>
        <u/>
        <sz val="26"/>
        <color rgb="FF1F3864"/>
        <rFont val="Arial"/>
        <family val="2"/>
      </rPr>
      <t>Ponghat STP, 10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</si>
  <si>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Final
BOD (Design - &lt; 20 mg/l)</t>
  </si>
  <si>
    <t>Final TSS (Design  - &lt; 30 mg/l)</t>
  </si>
  <si>
    <r>
      <rPr>
        <b/>
        <u/>
        <sz val="26"/>
        <color rgb="FF1F3864"/>
        <rFont val="Arial"/>
        <family val="2"/>
      </rPr>
      <t>Kodra STP, 25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</si>
  <si>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DEWATERED SLUDGE</t>
  </si>
  <si>
    <t>Outlet Concentration
(&gt;20%)</t>
  </si>
  <si>
    <t>Fecal Coliform
(20,00,000 MPN/gTS)</t>
  </si>
  <si>
    <t>Plant availability is 100%</t>
  </si>
  <si>
    <t>Plant availability is  100%</t>
  </si>
  <si>
    <t>Source:</t>
  </si>
  <si>
    <t>Aeration tank no. 2 is under maintenance due to problem in diffusers.</t>
  </si>
  <si>
    <t>Maintenace for Aeration tank no. 2 is completed &amp; it is taken into operation.</t>
  </si>
  <si>
    <t>Logbook of Laboratory at Sewage Treament Plant</t>
  </si>
  <si>
    <t>Sum</t>
  </si>
  <si>
    <t>Max</t>
  </si>
  <si>
    <t>Min</t>
  </si>
  <si>
    <t>1) Sample for sludge testing is taken from sludge drying beds hence the value of sludge consistency cannot be deemed as accurate.</t>
  </si>
  <si>
    <t>1) Sludge dewatering system is started on 27.01.2021.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</si>
</sst>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sz val="10"/>
      <color rgb="FF000000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6" fillId="0" borderId="0"/>
    <xf numFmtId="164" fontId="17" fillId="0" borderId="0" applyFont="0" applyFill="0" applyBorder="0" applyAlignment="0" applyProtection="0"/>
    <xf numFmtId="0" fontId="17" fillId="0" borderId="0">
      <protection locked="0"/>
    </xf>
    <xf numFmtId="0" fontId="16" fillId="0" borderId="0">
      <protection locked="0"/>
    </xf>
  </cellStyleXfs>
  <cellXfs count="158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/>
    </xf>
    <xf numFmtId="0" fontId="0" fillId="0" borderId="13" xfId="0" applyFont="1" applyBorder="1" applyAlignment="1"/>
    <xf numFmtId="0" fontId="11" fillId="11" borderId="15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15" fontId="10" fillId="0" borderId="24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 wrapText="1"/>
    </xf>
    <xf numFmtId="15" fontId="10" fillId="0" borderId="1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2" fontId="10" fillId="0" borderId="6" xfId="0" applyNumberFormat="1" applyFont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2" fontId="14" fillId="0" borderId="26" xfId="0" applyNumberFormat="1" applyFont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wrapText="1"/>
    </xf>
    <xf numFmtId="165" fontId="10" fillId="0" borderId="6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0" borderId="6" xfId="0" quotePrefix="1" applyNumberFormat="1" applyFont="1" applyBorder="1" applyAlignment="1">
      <alignment horizontal="center" wrapText="1"/>
    </xf>
    <xf numFmtId="2" fontId="13" fillId="0" borderId="6" xfId="0" quotePrefix="1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2" fontId="10" fillId="0" borderId="6" xfId="0" quotePrefix="1" applyNumberFormat="1" applyFont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wrapText="1"/>
    </xf>
    <xf numFmtId="2" fontId="18" fillId="0" borderId="6" xfId="0" applyNumberFormat="1" applyFont="1" applyFill="1" applyBorder="1" applyAlignment="1">
      <alignment horizontal="center" vertical="center" wrapText="1"/>
    </xf>
    <xf numFmtId="1" fontId="18" fillId="0" borderId="6" xfId="0" applyNumberFormat="1" applyFont="1" applyFill="1" applyBorder="1" applyAlignment="1">
      <alignment horizontal="center" vertical="center" wrapText="1"/>
    </xf>
    <xf numFmtId="2" fontId="14" fillId="0" borderId="28" xfId="0" applyNumberFormat="1" applyFont="1" applyBorder="1" applyAlignment="1">
      <alignment horizontal="center"/>
    </xf>
    <xf numFmtId="1" fontId="14" fillId="0" borderId="28" xfId="0" applyNumberFormat="1" applyFont="1" applyBorder="1" applyAlignment="1">
      <alignment horizontal="center"/>
    </xf>
    <xf numFmtId="0" fontId="18" fillId="0" borderId="6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15" fontId="10" fillId="0" borderId="12" xfId="0" applyNumberFormat="1" applyFont="1" applyBorder="1" applyAlignment="1">
      <alignment horizontal="center" vertical="center" wrapText="1"/>
    </xf>
    <xf numFmtId="2" fontId="13" fillId="0" borderId="12" xfId="0" applyNumberFormat="1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0" fontId="0" fillId="0" borderId="27" xfId="0" applyFont="1" applyBorder="1" applyAlignment="1"/>
    <xf numFmtId="2" fontId="13" fillId="0" borderId="6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vertical="center" wrapText="1"/>
    </xf>
    <xf numFmtId="2" fontId="19" fillId="0" borderId="6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0" fillId="0" borderId="6" xfId="0" applyNumberFormat="1" applyFont="1" applyFill="1" applyBorder="1" applyAlignment="1">
      <alignment horizontal="center" vertical="center"/>
    </xf>
    <xf numFmtId="2" fontId="20" fillId="0" borderId="6" xfId="0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center"/>
    </xf>
    <xf numFmtId="2" fontId="15" fillId="0" borderId="30" xfId="0" applyNumberFormat="1" applyFont="1" applyBorder="1" applyAlignment="1">
      <alignment horizontal="center"/>
    </xf>
    <xf numFmtId="2" fontId="14" fillId="0" borderId="33" xfId="0" applyNumberFormat="1" applyFont="1" applyBorder="1" applyAlignment="1">
      <alignment horizontal="center"/>
    </xf>
    <xf numFmtId="15" fontId="10" fillId="0" borderId="34" xfId="0" applyNumberFormat="1" applyFont="1" applyBorder="1" applyAlignment="1">
      <alignment horizontal="center" vertical="center" wrapText="1"/>
    </xf>
    <xf numFmtId="15" fontId="14" fillId="0" borderId="13" xfId="0" applyNumberFormat="1" applyFont="1" applyBorder="1" applyAlignment="1">
      <alignment horizontal="center" vertical="center" wrapText="1"/>
    </xf>
    <xf numFmtId="15" fontId="10" fillId="0" borderId="32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15" fontId="14" fillId="0" borderId="35" xfId="0" applyNumberFormat="1" applyFont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/>
    </xf>
    <xf numFmtId="15" fontId="10" fillId="0" borderId="2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>
      <alignment horizontal="center" wrapText="1"/>
    </xf>
    <xf numFmtId="2" fontId="10" fillId="0" borderId="10" xfId="0" quotePrefix="1" applyNumberFormat="1" applyFont="1" applyBorder="1" applyAlignment="1">
      <alignment horizontal="center" wrapText="1"/>
    </xf>
    <xf numFmtId="15" fontId="10" fillId="0" borderId="37" xfId="0" applyNumberFormat="1" applyFont="1" applyBorder="1" applyAlignment="1">
      <alignment horizontal="center" vertical="center" wrapText="1"/>
    </xf>
    <xf numFmtId="2" fontId="10" fillId="0" borderId="36" xfId="0" applyNumberFormat="1" applyFont="1" applyBorder="1" applyAlignment="1">
      <alignment horizontal="left" vertical="center" wrapText="1"/>
    </xf>
    <xf numFmtId="15" fontId="10" fillId="0" borderId="3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wrapText="1"/>
    </xf>
    <xf numFmtId="165" fontId="10" fillId="0" borderId="8" xfId="0" applyNumberFormat="1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center" wrapText="1"/>
    </xf>
    <xf numFmtId="15" fontId="14" fillId="0" borderId="30" xfId="0" applyNumberFormat="1" applyFont="1" applyBorder="1" applyAlignment="1">
      <alignment horizontal="center" vertical="center" wrapText="1"/>
    </xf>
    <xf numFmtId="2" fontId="14" fillId="0" borderId="17" xfId="0" applyNumberFormat="1" applyFont="1" applyBorder="1" applyAlignment="1">
      <alignment horizontal="center" vertical="center"/>
    </xf>
    <xf numFmtId="0" fontId="0" fillId="0" borderId="18" xfId="0" applyFont="1" applyBorder="1" applyAlignment="1"/>
    <xf numFmtId="0" fontId="21" fillId="0" borderId="0" xfId="0" applyFont="1" applyAlignment="1">
      <alignment vertical="center"/>
    </xf>
    <xf numFmtId="2" fontId="10" fillId="0" borderId="6" xfId="0" applyNumberFormat="1" applyFont="1" applyBorder="1" applyAlignment="1">
      <alignment horizontal="left" vertical="center" wrapText="1"/>
    </xf>
    <xf numFmtId="2" fontId="10" fillId="0" borderId="39" xfId="0" applyNumberFormat="1" applyFont="1" applyBorder="1" applyAlignment="1">
      <alignment vertical="center" wrapText="1"/>
    </xf>
    <xf numFmtId="0" fontId="0" fillId="0" borderId="0" xfId="0" applyFont="1" applyFill="1" applyAlignment="1"/>
    <xf numFmtId="1" fontId="13" fillId="0" borderId="10" xfId="0" applyNumberFormat="1" applyFont="1" applyFill="1" applyBorder="1" applyAlignment="1">
      <alignment horizontal="center" vertical="center"/>
    </xf>
    <xf numFmtId="1" fontId="13" fillId="0" borderId="6" xfId="0" quotePrefix="1" applyNumberFormat="1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wrapText="1"/>
    </xf>
    <xf numFmtId="1" fontId="10" fillId="0" borderId="6" xfId="0" quotePrefix="1" applyNumberFormat="1" applyFont="1" applyFill="1" applyBorder="1" applyAlignment="1">
      <alignment horizontal="center" wrapText="1"/>
    </xf>
    <xf numFmtId="1" fontId="10" fillId="0" borderId="6" xfId="0" quotePrefix="1" applyNumberFormat="1" applyFont="1" applyBorder="1" applyAlignment="1">
      <alignment horizontal="center" wrapText="1"/>
    </xf>
    <xf numFmtId="1" fontId="10" fillId="0" borderId="6" xfId="0" applyNumberFormat="1" applyFont="1" applyFill="1" applyBorder="1" applyAlignment="1">
      <alignment horizontal="center" wrapText="1"/>
    </xf>
    <xf numFmtId="1" fontId="10" fillId="0" borderId="6" xfId="0" quotePrefix="1" applyNumberFormat="1" applyFont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 wrapText="1"/>
    </xf>
    <xf numFmtId="0" fontId="13" fillId="0" borderId="13" xfId="0" applyFont="1" applyBorder="1" applyAlignment="1"/>
    <xf numFmtId="2" fontId="10" fillId="0" borderId="8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/>
    </xf>
    <xf numFmtId="1" fontId="10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3" fillId="0" borderId="11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4" fillId="0" borderId="13" xfId="0" applyFont="1" applyFill="1" applyBorder="1" applyAlignment="1">
      <alignment horizontal="center" vertical="center" wrapText="1"/>
    </xf>
    <xf numFmtId="2" fontId="14" fillId="0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Alignment="1"/>
    <xf numFmtId="0" fontId="2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25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6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/>
    <xf numFmtId="0" fontId="8" fillId="6" borderId="1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9" fillId="8" borderId="1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5" fillId="0" borderId="22" xfId="0" applyFont="1" applyBorder="1"/>
    <xf numFmtId="0" fontId="6" fillId="3" borderId="37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6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/>
    <xf numFmtId="0" fontId="8" fillId="6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9" fillId="8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2" fillId="2" borderId="30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5" fillId="0" borderId="18" xfId="0" applyFont="1" applyBorder="1"/>
    <xf numFmtId="0" fontId="6" fillId="3" borderId="2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6" fillId="10" borderId="22" xfId="0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left" vertical="center" wrapText="1"/>
    </xf>
    <xf numFmtId="2" fontId="10" fillId="0" borderId="41" xfId="0" applyNumberFormat="1" applyFont="1" applyBorder="1" applyAlignment="1">
      <alignment horizontal="left" vertical="center" wrapText="1"/>
    </xf>
    <xf numFmtId="2" fontId="10" fillId="0" borderId="39" xfId="0" applyNumberFormat="1" applyFont="1" applyBorder="1" applyAlignment="1">
      <alignment horizontal="left" vertical="center" wrapText="1"/>
    </xf>
    <xf numFmtId="0" fontId="5" fillId="0" borderId="9" xfId="0" applyFont="1" applyBorder="1"/>
  </cellXfs>
  <cellStyles count="5">
    <cellStyle name="Comma 2" xfId="2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1862667</xdr:colOff>
      <xdr:row>1</xdr:row>
      <xdr:rowOff>201083</xdr:rowOff>
    </xdr:from>
    <xdr:ext cx="1190625" cy="4572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873317" y="401108"/>
          <a:ext cx="119062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1348740</xdr:colOff>
      <xdr:row>1</xdr:row>
      <xdr:rowOff>141174</xdr:rowOff>
    </xdr:from>
    <xdr:to>
      <xdr:col>15</xdr:col>
      <xdr:colOff>3360420</xdr:colOff>
      <xdr:row>1</xdr:row>
      <xdr:rowOff>771525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59390" y="341199"/>
          <a:ext cx="2011680" cy="630351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272975</xdr:colOff>
      <xdr:row>1</xdr:row>
      <xdr:rowOff>85145</xdr:rowOff>
    </xdr:from>
    <xdr:to>
      <xdr:col>15</xdr:col>
      <xdr:colOff>2284655</xdr:colOff>
      <xdr:row>1</xdr:row>
      <xdr:rowOff>725021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0975" y="286851"/>
          <a:ext cx="2011680" cy="6398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6" name="image1.jpg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7047</xdr:colOff>
      <xdr:row>1</xdr:row>
      <xdr:rowOff>48996</xdr:rowOff>
    </xdr:from>
    <xdr:to>
      <xdr:col>15</xdr:col>
      <xdr:colOff>2018727</xdr:colOff>
      <xdr:row>1</xdr:row>
      <xdr:rowOff>684937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6724" y="253835"/>
          <a:ext cx="2011680" cy="635941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5078095" y="3596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6" name="image1.jpg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8" name="image1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0" name="image1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2" name="image1.jpg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4" name="image1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6" name="image1.jpg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47765</xdr:colOff>
      <xdr:row>1</xdr:row>
      <xdr:rowOff>83094</xdr:rowOff>
    </xdr:from>
    <xdr:to>
      <xdr:col>15</xdr:col>
      <xdr:colOff>2059445</xdr:colOff>
      <xdr:row>1</xdr:row>
      <xdr:rowOff>719035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1728" y="280564"/>
          <a:ext cx="2011680" cy="635941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5078095" y="4511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/>
      </xdr:nvSpPr>
      <xdr:spPr>
        <a:xfrm>
          <a:off x="507809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EE1D32B-6672-43F8-A6A5-EB531BFE2B88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B733484B-49F1-4E9A-B8C3-29B368B4F432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A5BBF764-7B56-4987-87A2-87315CDB7E57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555B6B3D-7126-4514-A669-BD3DD5312AA1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52E9933C-4ED4-4610-85AB-3B9B9FA0006F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31F095D-4F44-4563-9BFB-9347F5C91CE9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125436C-5B5B-4E45-85B4-6EFA7DEDAB5B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E95B26D6-C8C8-4A96-8AE5-5E7977E9DEA5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F23936B0-C7D7-47B0-AF7A-D3EBBAB82DD7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D026C11B-5FE0-48C9-B0F4-88EA4267F98E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397850EA-D83E-4769-8EA9-37DE97D9DCB5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B744F94F-53B7-4C86-80A1-7366FA01B6AF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F1268CF0-D085-4E06-8865-5B738CBB1F4E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22CE0F46-E5E6-4434-9446-8F7D3AEC8666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D2BAD2DF-9F69-4A31-BB31-B9E9D585A5AA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F0324BB4-D7C2-44C7-A6F2-068DBB01AC04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B4361154-EA42-4B5E-A9AA-D510FEF79669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FFB55CC1-63FE-4E24-A2B4-CB49C715FCFF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646B8412-9C30-4CCF-A09A-93A38605A39E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9DBB5F4D-6D94-4C0B-8A5F-94A82EF2AAC8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1813F635-9E9C-4F88-BDE6-5497DA876BA7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ECCE9457-A4B9-4D5A-9992-508D0F9A8F9E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967EF746-791E-4F4C-8AEE-D6EA0FB63E2B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254B6E74-D68B-486D-AC67-C2E5AED6652F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1ED44A8A-1E29-4480-8B6D-3964077CB82B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44EA2C1B-1BA1-46E4-99A6-7BEE92B8C8C6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61FBA408-4DAF-4027-9BC0-DDF0811FDB1D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B0CD5FDB-E406-41FC-BB60-1AC5A6CCD5FB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B2E6A1FC-1180-4C24-A1E7-D148CD83FADE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F6D51342-2C55-4CB4-B207-C4B8C17811CE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B97D2E9C-A07F-4919-8F56-8CA532983C69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65262FF8-2BA6-45D1-9570-22CF8ED890BC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1E009AEA-866B-4E00-8A26-2FEBA6FA1AA7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4E2BE2A1-2131-481B-8462-41E97412D862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A3736F66-E1C7-4799-973C-6F64BFAF3971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94364A8C-3FBC-4E9B-A294-20C6568394E9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BC3909C3-413E-4B26-8755-BB7FC43D9433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AE401C54-568A-4C08-B873-4421CCE8C54B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D096E389-7529-4A87-8C62-749998E53F97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6B8C52E-0A9F-43E8-B7E8-715761B0F8CC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DF00EC3E-13DF-4C6E-8AB9-A142F4B21B39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2481143D-1A74-468B-8F98-CEC1B1A93E35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54C1E6B3-30F0-42B8-8A82-93BB61F7B268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8F8EF69B-B6AF-47B3-B747-CD78D14FF749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92425FB-AF33-403A-BA09-6034E75A64FE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B07C366C-1BDB-478A-A06C-D8263F9721E1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E58892CF-8EDE-4F90-87D8-FC8DBCF52962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46FBAF36-CDC8-40AB-9A8C-7F034236D807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3950D177-E359-4BA8-9B8D-7478C4C88E9A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C0475661-4895-484A-9A98-4799F40088B9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5DE5B784-FE79-4427-9585-C6A4F6B131AF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FA97231-BC40-4016-82EC-2B199D953E2C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EF22FB78-A903-4179-AB46-1DBA7D0E7D87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EB24584-B87D-47A6-9724-08430C780D4D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1DBA8437-A232-42EC-9081-73700E981F1D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EF0DB2B4-A919-4AFA-9F4E-D9DA9374CBD7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D6AFABFF-330D-4950-8ADE-4BBB9E1DE1C4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16958A9D-0C24-4285-A7DD-42EE00C0DD8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A8B29D26-77CC-4239-A0B1-930DD7ABBFEF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64542000-5618-4212-BBD5-3B439BBA0776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2446A2DE-F1F0-4797-880C-1C50B1682543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46F6FAF2-5E01-41DD-A7ED-62499AEE77C4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272CA183-DC88-4D20-A3E4-BC45863B9BA5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EFB695E7-159B-40B6-A9E2-A826AA5CC432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B69918A4-104B-4AED-9563-1C5DF701AE55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A0C49E8F-96E5-4FEE-B574-AE3A0667FBAC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861EB193-9938-4180-816C-FDADC877051B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B2673B63-0B08-4CAB-ACCC-EAD6F209DE4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FBD451BE-5171-433E-B12E-7B268BAA046C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BB58C523-5C84-40AB-926E-01547A970757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D7261B0D-5667-4F3D-965E-2E038E200C3C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B3BCBA12-E87B-46AE-A414-DE4E60A903A6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C93A53A3-717D-423A-927D-7D347484BB6E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CBEBD223-0F4C-4913-B914-05ED56D31451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DDD436E8-05BE-4839-8DF7-216954E2D6E6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FAC2D7F9-8F88-4E5E-8097-11E5D844A904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4513C310-745B-45EC-88F0-CFF76B9F9C6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5B671D8E-62BF-4C3E-8410-2058009F6B05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4275299D-3953-4CD3-8E8E-982CDC687472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3B68566E-6437-4287-AA1E-DD45606C1172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6711753F-E473-44B2-B1A9-27C907CEB62E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E4B84E70-27B3-4275-BC5F-64816518A3C4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B7C529F5-2DE9-4B73-838D-09A0ECA194E5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8A7951FC-4DB8-4731-9522-79B095E82B39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34CDDC3-74C5-46A9-B92E-515E0D458B07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AFC5FF27-335E-495A-ACC8-70991B5EE39B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E76EB84A-F0BC-4AA4-9908-B5BDDE1C4342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E92574E-F617-4670-9580-A7FF0F0D85DD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2CF36674-8C2F-4DE8-9D99-780190BA7B2A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3A0F8607-C269-43B5-9890-06C6D006BCFC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CC1EB9F0-7861-4831-B412-18104A57354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C4876EF9-5519-4A68-88D2-4BE46373D47B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3684F381-8F6C-4645-ABF2-F957E83BBBF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38D117C0-63A6-4AC9-AAB5-2D58A6F06457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B79786C-6D92-4E6C-9624-42C8C0FD1FF6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76F4E0D3-F0E0-4292-AD7F-D3DA3DF4031E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38C56173-ECC6-4EA1-86EE-40E6CB26913F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A46D7F85-7754-4BEA-8B81-E57C56997447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4FF36F57-CEAE-4A01-B409-F2DF2CF202C9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431674FB-6662-4C6A-87D8-D54D8DC18CBC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E5068AE6-F67A-4C28-A63B-E63C76C82A9D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D6904F37-9135-4298-8780-4AF8913BF37F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643BE7F9-7A39-4DDB-970D-CAADE5CDC2C7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4D82E093-323E-495A-8750-9018D765171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4C646308-A0A1-4957-95DB-E71D6F7F353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8ECAF563-43DE-4522-812C-F1D62E90319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D83FF66-ED71-4703-8C5A-65689769195B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AC3DFBA4-DF4A-4401-B745-511708DA745F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18CA3879-8F4A-46F7-9AF4-BFFC603DA546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E4A44A25-6F76-480A-86CB-FDB568A1B6CB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5DF66F2B-E7A3-45D6-A434-CA6309F29FA2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BEE9BD39-AF05-4417-B16A-4000DF68B3EE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ECF7EC70-16D6-4DEE-B611-EC50F0AB9C25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399625ED-1389-46AC-A197-666032192BB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EC76FD76-8498-45A5-8BBB-386A5FB2607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413D97F5-2B79-4245-9548-FFBB3588E9F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D199E660-AA2C-4C23-9B2E-98F02D7ADD1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964B48D6-06A1-42C5-A391-CCAEF33DA53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4DBCB17A-E792-4400-BC9F-5779D4A90881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A01948D9-82F1-464D-927B-1CB84B390DFB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95DEFC18-4F1E-46C0-A266-B155850DAFBC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60289C23-7AB8-426A-B06A-64E2BFC4E82A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1A9905FC-0202-4713-8E3A-3DC69C801AFD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45E8906B-29FA-48D2-A3C1-130CA7CA0B0E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2F9580BE-910F-446F-936C-47CE188F942F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F749E587-CB05-4D26-AC8E-B4C24D8DDC38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43FCCD4A-977B-4E55-A83E-129590DFD42D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E4CCF0C4-379E-40DD-93B9-FF1ABD1E9B41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5DC45ACB-8ED3-4078-94BC-72CFA682D63A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9108D1F9-BAC8-4843-B434-A70F2BB48BA9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BF69A21B-6872-4FA5-AEC5-AA2D2187398A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9C27AB6-6F5A-40AE-9047-5B1B8C6310FD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E22ADA4-EFE2-4173-BE70-1123C3BC7EB5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A934E451-C854-4B14-89E5-7F66366D6BEF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6AB5B606-2CE9-416F-AF52-2D8634CB148B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58C17F04-2AC2-4CDA-9FBC-21C6B49CE1F2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7F05EAE1-8F60-48B5-8A31-82E7AFCF5CD2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38F15108-6427-48F9-ADFF-CEC57057AF8C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B1753E1E-B298-4556-9C90-9A6EDABFD8D4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AE7E31E9-D0B7-4640-9821-D96CFCCEF2CC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99608EE5-17B6-462C-87FA-8000B765AE51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C7AAC80B-D044-41B2-976D-070E6E4DACC2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3CBD6050-10DB-4469-BE5A-DA3967B39F48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2DEA27F4-EF7C-4577-AD21-A80EED4793B8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1950718-B511-4E99-A401-4B39BB8D0A95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8B4CF42D-3905-4BA9-B81E-BCC49DA7A15B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1796D6BD-57AF-4FC4-963E-6DD2A6C95011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AA4C42DE-BD7C-4794-BA5F-3E70D803F8D3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C3C13227-74A1-4C65-8D02-427F118060B8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70108220-85FD-4E3A-A9C2-0691E0E4CFA9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9B8C083A-020C-4D2B-9DD3-2D559794508F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4E33B5C6-9B9D-4409-B02E-654106D00193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4882364C-3E85-47F1-B3F2-555B6731E312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3F68071-C4E5-4E02-AC78-E587DDCE21B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DD3CC20A-0AAB-41F7-A349-075468DE443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BDD0AEA8-F3BD-4D6D-8D3B-4DA830DEFAE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4D3FD501-D4BF-4647-AEAA-A055BD454B6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318339B1-5367-439E-A0FB-EB48F5C1E19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25EF627-795C-4A81-BE35-DE57A13AD7A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D89C5E8C-4D1E-4170-A228-BBB7499D77E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207460FE-26C8-4C8D-B4AF-FCB5B98415D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D4058948-7055-4B04-8B76-A750C46B47D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A04204B8-997D-45B6-9A9C-D4876828C64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8A5F4187-4C4E-4279-8EF6-C3F218FD0BD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ACF1B13-BFF4-4DFE-8CDE-D1753210BF99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F7FD68D-F7E4-4F2F-9BFB-1C1CD8555D2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7396055A-67F4-4AD5-934A-21614311004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0E87F71-ABB2-4FDA-9B69-BF1D900C960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E08E6F39-82C7-424B-8C25-0B5309EB9C59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D88B4CCC-B690-48A1-AF24-D8115CD789F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F30CB426-FA7B-4331-ABEA-BF8CA2D0EE3E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693DC6D6-70D3-451F-9B11-D0BCB07979B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F870AE7F-9FE8-4A13-919C-8CEA74536CF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6BE733E4-2D01-4544-ABE8-79FF4C3232D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79C44346-366D-4758-9D36-7FA7C04446B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484013DC-22D1-43D1-BDD9-84271C4AA4F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F1567E31-738E-4FA6-A1AA-2F6E5588298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AD11DD83-4C6D-4320-8291-DF8E471B208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43674482-58E5-416B-ABCC-6B86B5DBC49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2A2FA683-A43C-4E96-885B-2249EFC252B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AA73C9F0-1FDC-4E88-A16F-97A30EBA940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CAEBB09D-4A18-40B2-A29A-A4B34F20955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2C76DE1A-1F7A-403D-B4D9-84DE83F5470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D4E707D2-E22A-4CAA-935E-889F74E9A36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5372C643-E66C-46B3-9265-2A144261064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4FA20A44-338A-422F-A095-FF4EC64243D5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469599BA-D8A7-47F6-9EF9-5F1D98F4AE6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E1E6385E-3193-498C-92BA-818C5322269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3414009C-0A71-4713-8D38-979D247CF5C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D2FD9647-85E1-45F2-9165-27F37013C94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A0BC40EC-8A26-4473-88F4-4C2B188C9F9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EAADBCD7-5750-427C-A921-E2666F2B28B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BCEE96AF-C2F2-41A5-869F-CD489898238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B2A7914-364C-4E43-8E30-98CE3D2B232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400C8221-480B-42F0-9544-25BC28A02DE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D4726763-E875-4516-BC3E-72E6C45E4876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4E6FA8F0-E8CA-4953-A510-993929EE4F34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69A9E804-7C1C-4347-8FDB-D04E8A9410A7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9B3BFA17-E48A-48E0-9264-159EA5B35D74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AFD13018-6B5D-4886-A324-0B26FBB8F80E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2D776678-177B-4620-9E35-8A23428DEAC4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647A84AA-144C-4484-8E68-E092B3036C44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F0E1320E-7A3B-451C-9002-0FECAC0543DB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7502591F-7053-46DE-8B8B-8A2559C67A4C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38B6F4DB-7F08-4DEB-AEC1-9573AFF9CF8B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7BCE45D3-230D-4FDB-8282-A65149B39FC6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312A319A-9D0D-4025-8842-A84BAE3BE749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D4AB6C2C-03F2-4132-9026-CADB10F0D65F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15DBC285-F77F-4DAC-AE5A-0A08B0912257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ED981B77-64BF-406C-B99B-26EE5416D98F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B12582A7-06F2-42CC-BFEB-1A7793A27CD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8CEDC6EB-61BA-471B-B4CF-B3EBA312E2D5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3E108C01-BAAE-4357-B603-07E43E681115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531691A-0EE2-4926-9A2A-975760274395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D8E2504E-95C9-4140-9902-5789167CD999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827E7A43-1251-4095-A5B1-937FC3BF072E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EA329AFD-BC2F-45C6-81FE-B6DEEF69BFBE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9815B7F3-EC81-4093-8E74-256AB32E9B89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76DCCCC9-41B1-4F66-896D-B1FF8A35E9E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4B035DD1-48B6-43AD-8950-86E616FC12F2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C4D3BD79-4093-4807-B8D6-D7C7CFE461C7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EC935ED7-0924-4279-ADD7-128CB0776DDD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2562608-33ED-4F68-B066-A74EDB68950C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833D1528-CB83-494A-B5E8-58A38FC7974B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EA1AB7B4-280B-492D-B51C-DBC2736E842F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31829B28-DCC1-4A0A-A97B-5E0F55C8A9F7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5DE1FE86-FC9F-4437-BFF1-F00E2864F3BE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D464C6D6-E153-47B6-B5DD-A963D03E5F3E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E8A5EC8F-BB84-489D-AE8C-3F2DC051D09C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88B79EC2-F2A9-496C-B7CF-F866F0348682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B77DD040-FA0C-495F-BC49-9EF3B608F367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48012C4-7430-4F9F-8EBA-454AB7C87156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CAFC82FD-8746-4B21-A11E-24A14170A949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623CB6D6-69F4-4987-9346-693C3C04D184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8A6A5328-E0CB-4FEB-8227-FF0AAF646573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476C3310-C938-4211-A067-EAE834F9D1FA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367B7494-8609-4722-AA02-E111157D814D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36DDCF89-3879-4CA5-9AB9-4E5429F198E2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805F3AE3-E040-4FA9-B3F4-B163EFE1AFF1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373FAA59-E91A-4130-9C54-DDD0CC973FD3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5A73FE10-B875-42A9-8EB7-97D5CAECED87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C4CC3CE-A033-4F6D-901D-376F6A491BAC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A7651EA0-5260-423B-B8F2-6F6C572774A4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9AE553B7-0F3F-411F-9372-F95849BEB238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C98B833D-87A1-4B9C-9581-914EEF9E9D2B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5DFF0BA5-3D00-471C-BE39-A2DB45BCD20B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D017AC21-7BF4-4640-BCD0-68A209307B3B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7656101F-D234-48A6-8114-14D5D12EA85B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296F1AFD-BE45-48AE-88EF-407DDF97A87F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D47F0204-958D-4D4B-894C-71BE4E6B2742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48042AFA-DCA6-490A-A0EE-57BBB3F3800B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E155B2E8-DA00-4A63-A44A-D63ECA0A9041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BA9496FF-51E9-4106-9647-05323D447E06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E0668949-E442-45B0-8DA0-E30BDE1EB262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A7D50E5C-33B2-4498-A75B-6AAC96F00ED5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E63366E7-9EF9-4DBA-9327-C7DB66558A65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A02A8455-0CD3-48C2-96C6-20214DE09DDA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38285A5D-A782-4641-AC8A-61C5696500C7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498B936C-0A73-46B6-84D0-7BBE83CA3C4F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8F39943D-ADB6-4C31-9CBD-254486AF780F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9BFD07F1-CE0C-4B6F-B925-D86989619E08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5DE6479B-E904-4147-86F1-6BC62D1E92A4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FF97FCA8-4088-4D90-9309-F58157FDE705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3A1728A9-3293-479A-82F1-B730FB46DBEA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55290084-E548-4980-BAE7-6C792BB01FD9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A16A15AA-C27C-4E6F-B3BE-3CD68C8254D9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27A218AD-1F50-46E3-885A-0FC44CF8148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F0232F7B-7321-4120-841C-98B1766C22BC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8DF64526-48A8-4A2A-92F7-50214AB8C741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5332D5D6-3A8A-42AB-AF61-A0616AB6F954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65B47E5F-CF10-4FE0-8982-74FFF2802F69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B264CE2-5264-4428-B0B7-86034C975AC8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7E99B866-C03C-44D4-B0B7-65479642D754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114A5C58-D274-4BF3-87E8-4EF947FD8EF6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3FBD255E-2EF3-4A52-9BBF-61335A6BE64A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467A6C25-B9E0-4D96-9F4C-EE02BC66794C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18BC135-4627-41F1-B1E5-7209D8DBA872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E7EDF8C1-6D05-4A4D-8A43-69973D1D9572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855620CA-8187-4F85-B457-C86DF03A4B73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CF1614DB-73CE-4CE7-A63F-9C3C1E576808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2AA95596-BEA3-4EC0-A79C-98FC9FBD5F52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CC56411D-4FEF-4F45-9854-8E8F62CA9545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4AC59301-F4D8-4405-B51E-CD818812B028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23DE9470-B5BB-488D-82BA-3762855CED5D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4860A64-27A3-4463-9FBE-DAF7ABEDEBBE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3A6338ED-BB5D-4234-9DE1-34EAEFE7D7E7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794786D1-4A68-4B06-B4E7-9612391B5619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1C886AC4-4C43-4826-A6C6-5098C1FC9EEF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2B73998A-9082-4F63-95A3-E5CCE1EC7614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F261767C-6190-410C-898E-E947AEB6CE49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62BE6D8D-1F37-4695-856D-0BD19333DBB5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94282C70-3B7E-493E-AF24-3B1EA745A77A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F5A95507-02E4-42D4-8EC6-C717C6E63139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A36FE1B5-7CC1-4855-B6EF-1528227F2F92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B899A252-FB32-486B-AE90-865B55900A0B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EC0529FC-E44C-4E12-BA7B-508E5DAB5D43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D986ACEE-A4EE-4955-B5E5-9568E34DA413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9F76378-31C1-415A-80D3-49F61DF4B32C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23CEC689-1CE4-46B5-BA9A-B5414986D78A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98F9A3D3-C4A8-44B0-AFA4-E59101D7BC2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B3664E43-9A50-4267-99E6-364A42BFFAF9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66616E9-2E8D-4FD6-8E68-80B1BE85113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FE89B973-5C5C-4FE6-BE6F-2480F7813AB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C0B641A-DA0C-453B-BD38-76DE15FA58CE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C36E2764-0503-43C1-997D-68A53D23C01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BDFB1CF7-E3E4-4B1F-A889-109DDB76802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EA5B4B20-068B-4339-8CFA-EEA8FC47781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53051801-C665-43C8-88EF-084ADD42C24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BC5343E7-A140-4A49-A853-513D64C9724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59CA7409-189A-4CEC-B029-3D60C65CF055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1E49FED-745B-474A-9FB1-1627E9FDFA6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C5119D04-BE69-45A0-9DCB-963B846BB50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C89DE159-EA10-453A-9390-0F7DF3EED92E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99EA9B90-3540-4633-9CC5-D8D431A602E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A15B6083-9469-46CA-BE9F-7ABF8CC4131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6CDB051-BDC9-4FA0-A47F-31741B43FEC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4EC527ED-BEDA-405B-8AAC-15799CB0281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1F242A06-B37B-49B2-998B-CBAA3E67F33E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946FB16F-217F-45FD-A714-405CE10095B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DBF1D50-1989-4EC8-BF19-561EAD15F20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D6478593-E306-4DDF-96D1-FDCC9B0E7A7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F81B1771-F6E1-4557-9C06-96E916AE895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672FE635-0BC2-4B00-AC69-58071109368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213D9287-C5F6-400A-8F16-BBD08CC7931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4F426376-1C31-423F-AE6E-8287C4C30F5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21AF1B46-7CE5-4451-A7A5-79F2CD9CDE7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574F1F7C-53E9-49E4-B474-504EBB05F4B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27C718C-E883-4ABB-9181-DEB2C714D71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A792E1A1-3657-468C-8B5B-ABCD65D69C1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D0DF3684-66D7-4944-8AEA-32B6F656721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37A3491B-82EC-41C8-AFE3-7AF8B7BC7AD9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FB612266-EF58-44F6-A791-8FE066841E9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8A49AC84-6066-4514-AEB0-7FA6E240033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9F55F432-6041-43D0-921F-8CCD18B96BA9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CBFB2BEA-C86E-4966-B19B-54630B8D45D9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5370B5EF-8898-4876-99C2-32BF7855EFB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A1842BC6-C223-4C51-B0CA-B3583BB9BBB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AFAEE3E4-4C89-45C6-8990-1E041F0B4DE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C6849C0B-07EB-4803-B915-6275F126580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D63A2756-673E-4944-AD13-F443BF735DB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40EFA8AE-74B6-4675-A0A6-6620D71AAD8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B54B9EB2-1859-4ADC-939E-ABA87204D8C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12514A85-7B3D-42AD-8E81-2706A5DBFE5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158BEBDC-F16A-48B2-9FE5-261E3BA8126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D3FD7DE3-219A-40F1-962A-4873C2E1BBE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DE809CCA-A664-4452-95B5-6EAE42F2CF8E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438AF27D-DB8B-49F5-A7A9-D5EB5A45FDC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6E82D3EB-1E84-4FD2-9ABB-EA6BC4C009B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7B2112C7-A000-4850-8A76-8F3D6224D8C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B096C70A-DF04-4F31-88CB-B97692FC424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FB9BC461-5AED-4A26-9638-4A68DBC8EE7E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473D870E-D928-43A1-8C59-B0A53FE23D7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61BCA4BD-1066-450D-A74C-67475EA1E4A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9684692F-62DD-429B-A11F-18E8A3719EB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6E9DECCF-C3D3-485F-9C91-6214990AE25E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59025015-94F9-4692-AFA2-16F40A7F0085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4A73BD2F-BF61-46B8-B882-71B6FCA1410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294512BA-7C14-4313-8CED-088C955DF71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1E8BE130-A5BA-4FCF-96C0-E6142D9C18D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471A6852-A66F-4A8F-B4DC-DD660FB7950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B21C0834-7A29-4B65-A007-6962C4F2AFA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49D5052C-4D80-4D60-80D6-870213A5967E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F1BC0C5-6010-4C87-A3A7-6248C5A98B8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E1D101F7-54F4-4E88-BAE1-DFCEAECE0BCE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62186BA8-EF9F-4F5E-8605-B40D19CB569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6A3A42B-5A31-4534-9D53-477736713189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70BC11F6-0EE9-449B-8A74-F9334F7403C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AC1340E-2377-4360-B2FF-4E6DE2C4DDA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9A79800E-93F9-4B8E-885D-61CEB2FF89A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22C811F8-BFBE-471B-AAFE-2199034083A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0906ED7-EEA5-4587-8BD8-977A5A1205B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EA8FC3FB-295E-4FFC-8B3F-C66D7443674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A6577172-B9CC-478F-B110-DFBB1BA746E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E9A6AE3C-6C68-402B-BC8C-BE999DDC939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851FF2AD-F07F-4A81-A5F8-1AD58E764CD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69EE4000-8DA4-4CE9-9F1E-24590E7122F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DF41E18D-C693-413B-9C04-C82808505DB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B813CE8E-2725-43D1-9F1B-0B1D8263C6B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C6167B2C-07A6-44D2-989A-931E53C6156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D3032960-0815-4954-B1BB-D4CCBD510C4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B31E89BC-4439-44FF-9710-959BE1EFAD4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6506E9B8-1EC1-4A4A-82AD-18A664A2C0A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2324AFA3-71CA-42AD-BB4D-A365338C058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A3C37003-704A-44FC-A690-B5405B2ACB2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1C3B9C5F-C674-4806-954D-762FC2785A9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6820DCA8-6EE7-44BE-B913-C272734E735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A3B6E605-6446-43B2-90A7-66FF9ED3D7D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D0435DF5-7ACB-45FD-80F7-B939E6FE0E3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90C9E2F0-9E8A-4B82-8555-D5D14A3DC0E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5EDAD2E3-550D-4A43-8AB4-90F1F15E8BF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A9F9171A-3BDF-4976-BC9C-913BEB32CAC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2946B60-9C5E-483F-A83F-2712052A2A4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CF9EA4E9-11BF-487B-AD67-26F2B7FE8A6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16823796-0FE4-4B03-9B4F-3E7367E7F27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32D460B1-5D02-4A6C-8D91-D310D245781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41ACAEA6-61E3-4FDD-A5D4-D4494FB7B7B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11C48FBE-0CCC-4A4A-A324-3EDF51898A0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8AE579B1-8540-4077-A9F9-1B3612C88CE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E0D7B4AB-4B0B-4186-856E-5D0D10290E0E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B6E2F0DB-BBA6-4FA1-AEEB-F2E9B8BC346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F476878E-B66A-4DAC-B7B1-8833652AF3B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4523AB50-586F-43DB-A42B-7D17241E872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712514AA-61CF-4CF6-8764-39357045FC5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5E52CF90-A46A-4B6B-BE89-9C4FABA16BE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C909ADFC-4095-4930-B892-C68FD334B66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E4A6B5C-E757-4F99-AE58-CC65CD74A49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8FBEF35B-F40D-467E-859E-842E927A94B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24368EE3-C13B-4737-A86C-6A9303AB80A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591BED5E-8453-401D-8A86-51403395F87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896E4B00-6B78-41F8-A891-905811CFE11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B5DDB013-415C-4CAF-94FC-6EA419F31B0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10C3294F-E4D2-42A2-83B2-A79F1AA040D9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D369F1CB-36B7-40F3-BF6C-07479D5F622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FCCF847F-AF8D-4835-BC03-E03412C530F5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8834A353-BA59-408D-85A0-3D009BB9053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D0328E1-20D5-4333-B802-F66C0EC3672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CB2F9F20-C666-4830-AA2B-5C7E9F4BD17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68A45A36-A5D5-44FA-8DDA-A9CB92D6D82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9860B845-0D26-45B2-B1E9-4B11659DF5F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D913AC06-DA55-4373-9FAA-4E2491AACE09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C0E5B57B-56C0-4B8C-92A6-B81194E6721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F68250FE-28E4-4B93-ACBC-19440771BE8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25C3A30-9374-4482-A9BD-F6500D9EAC7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F3148D09-B0CA-4C3F-807F-ED68F096665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3CFEC87B-A5B5-4D01-9A3C-3ADB47F467E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EF4FA4B4-F351-4C73-95A8-72FDF62C9B1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F840D1C1-3A3E-47D9-98DB-148FC2D8A2B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C59F6B36-9694-467B-90BB-810B6DC9A35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A0B4C514-0942-4F19-8F14-328AE124C3D9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B6EBF13C-D7F8-48BF-8C65-60DAD097D1C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382B4994-74DE-4FEC-A81B-17B5C7AB161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A975301B-E9E5-49ED-A3C4-946E4E3817C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32B84624-DE66-4198-A035-A758303A910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872F18DC-54F3-4ECA-90B3-BF20FDDB643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7EC26D29-28D3-4E59-9D37-43365E2F747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22BC91B2-73AC-4436-94AF-C81C4066372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27FDD9CE-AD7B-48D9-A59C-C8A893C0A4A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CD0D7305-4DB3-4FAA-9692-D6FBB72AAB6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27044B9F-8A26-42A6-A9C6-2E84EBF83C1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80998311-B9EC-4E17-8F7C-3CCBE888ACF5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7551FFF5-1C25-4D22-A0C5-D7A3C2493D3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F0BEEE69-6287-46E1-B111-4374BE3D59C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E9F50161-D47C-477E-93BF-A263B52E590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283D2E73-7A87-4FE3-9A9C-B43D11EF003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1A8DA987-11F7-4597-A0B3-E39EBE3D1BA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A98A855D-ED17-4BE7-9879-8F0F1A32DB1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8BD0748F-2690-4372-A615-E31FB58B0C5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22FD57D9-C5A5-4203-822E-B5D8E2186754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EE8AE52B-1A67-41B7-8F5B-F318CBE12FC1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893B4DF8-543D-4D2B-A33E-BE36525157FC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CA32EEAE-929F-4B2D-8AA4-DC6FD31CA153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1A841DC6-2FA4-4C06-A218-4A0CD1BC0D5A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288D1E7B-0BD5-4D5A-B666-8E0DCDD6F23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E7F46D6E-AC50-4617-8525-A83D5B34DC3F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9263C26D-60D9-46DE-A143-407C23870F8C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62877484-219F-486C-B825-64C9DF7A712F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45B4EB6D-FDB4-4450-B631-FAB85C8A0B02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3DCAD5C8-64BB-48D3-9840-3CCD3F6CB5AF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199F6043-5C33-464B-B559-B2ECE5658026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D6E1D0-53DE-477A-A114-8B29716DCA08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9DE44DB0-4B0C-44B7-9A2E-D2D66D3912E1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546610B5-AD4D-49F2-B8CE-A11C99D81813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C7F9A923-9F7D-4902-8482-51A7A38F8F6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9E437600-1FF8-4A1E-B536-0EF2C00AC126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2797451-7AAB-44E6-9F78-16BC1C618236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94BA6828-F73F-4775-BA68-28C2123AFFA9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42F12B5F-8D88-44D2-A615-C3D11AE80503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CDA90B1C-C4D2-4655-9A7B-CC7D18156244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EB8B4794-DA18-46AD-8B75-4719EE70101E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734D9285-9305-476C-B104-C3F11929E508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EFCE3507-5099-49C4-AD19-FD2DC62C2B47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5C26E485-D8C7-49B0-A717-910B5F3AE5EA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D3A45954-8FC1-4120-BA8E-1B3FE1116355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3A372EF0-9F45-4CEA-8D22-09094EA370D3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55CF3F8E-83E6-48B7-B441-10E58FE18B22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3B4B357F-7960-424A-8646-E9B1221A7C3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593F488-8473-4DC3-A7BF-E1E52401F297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F089961F-C65E-4B90-AABC-ABC3D9C25943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FB603576-2BC4-49E3-AC76-EEBAEA9FAC1A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FA6F7D50-0037-4D90-A63E-80CB044313AC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10F2438-E241-4949-B2FF-6D2A1AB63679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370C0D5-E360-4E44-A09A-67B4B5FB5BE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7FC7D38-8051-4A3E-83E3-27CC4208B36A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A2505B78-FF33-4125-B3A4-0990B80E58D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BC6ACF9B-5ACA-43DB-A967-00BDEDC8D872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BE8BCE01-7D16-4FE0-A2EB-B7D823B90CB3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CD6E8AB7-399F-4E20-AFF0-7A0E82C43387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14AAEFA7-765A-4349-A505-614048C8751E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CE1B7415-6912-4189-9368-47851C226D4D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257F633A-9E3A-4CB4-BFAE-8C8FDE6E43F4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D1D92DC-92C0-4981-A48A-0E7FBEA8919B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6F359A03-AEE9-4138-B11D-657414A5F216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DD2FA58B-839B-4011-AA51-48672E515F9C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5DF47D5-F4CF-402A-A264-50C6916E51F7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97DCCFA-2684-4873-A158-B2BC4BAA8417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8C9D23C8-8883-48A9-B6C3-95976BC422B1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547D3EEF-156C-49BD-9570-7A815F8F3777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FBBF903F-DA34-4E64-BCDB-FCB70E05EDF5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5CAD02F3-67FB-4396-8336-EA41B6EFB8AC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27E2A838-A529-4CD0-A356-A1719F53DCAC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C22A5AD8-A895-40B1-890B-36EB2A7A369E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86F2CCB9-02E6-46AD-B434-D79E5B64A1BE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989E7ACD-7712-4A3E-BB28-BEFAE7314F4A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A5368DBA-80DF-4435-A962-92F7ABA4D4BB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30840530-4785-4DA0-964C-213CF88C9FB3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C7EA3936-58BF-4D61-87B9-77B926CB9986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5D9E0E69-C431-488D-A9C7-277338A16ABD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61BDA0BF-515B-4F31-B091-CA054D202DBA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BD2858F1-6BC0-46BC-861A-14F836E530A8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FF48EFDE-5AAF-4C55-980E-5F4BAF654EBC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2A4F9D87-213C-4564-8DE9-41A702E7B18B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408D1EF2-511E-4C3B-AE24-9B6FCD05A26E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A98C209C-6268-409A-A4BB-C937A3CC2DDF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B5EB6025-8342-4DBD-9AF5-9EB474E12BB7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BCA3CBA-0C81-40C8-A04E-ADC7D56767D4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BFF1B11A-502C-4DE5-A2C5-27AC206F5E37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D4273E1F-8B59-476A-B172-141F02AD2FF3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94175C1B-FE0F-4D03-9B8F-2FC60F023422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FFF04451-5541-43C0-BBDC-9D5425635DC5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C65447F7-6700-4DCB-944E-1EA6A2FAA19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475C22A9-A960-4FAD-BD08-F918B621AD7C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76A9118A-809A-47FE-9A42-8512273137D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1C65ED18-2474-4137-A107-13649786A4FD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3F2FBD93-E147-41FE-B120-C9E6C0BC1356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3352E600-FCEB-4200-A796-9C752B30AE71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FF4E29C5-9D2F-4756-96F2-01CBECCD3C7C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C1E2282C-3639-42C6-BB02-BE0318594B5B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A5485B2A-9036-452D-A7C9-F116A9A54E9E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C8A4F5E1-C7FC-46A0-8062-6C266F7262CB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70C22696-8766-4087-AECA-D81F6BDC46BE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ADA53F7-3468-4E2E-8F2C-9361891C0FEA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2774E79C-D504-48E9-9A4E-3D0A923F8E7F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D4B967B6-499B-4FC6-B9BA-C1FEBC468B06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AAF2890C-4F53-4199-90F0-945B3D09852B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D6C8C2C9-5BDE-400B-8FCE-ADD032EA608B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1F92FCEF-482E-4731-91EA-DD2C045EEDF6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85E581A1-44AF-4040-A5C3-7EFA90B38F3B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55F3C1F2-A6FF-4268-8720-462364763074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332ECB2-DC39-4D9C-897F-9A9473674F56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77CB5E27-8652-4762-B061-FD90644075ED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A6F7AB8C-8F68-41B6-82BF-1C41B01D269A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575BE361-46B1-419C-B9FC-18290D0EA1FA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81AA9B93-F01F-45A9-8788-C93BF187B848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E106AA13-A8D1-4B44-8864-AEE707D069D5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C989670E-C650-46EF-A2A2-2E954C1F3D7E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B3555933-50C2-496B-A04B-7507B229B4C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5F148A9B-6766-4910-B127-5CCB647EC69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10CF72DB-EC4F-4B8C-AB8D-1C4B2140138A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F8020BFB-099F-4346-BE6C-B6339544A87B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7493EA7-4F36-47A2-BEBF-D9804AC0F8A4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DA670198-2346-47E0-B410-6DF896B59172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C6F9DC9D-DE2B-4DB7-BD6F-03DABD788C4D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3"/>
  <sheetViews>
    <sheetView topLeftCell="A14" zoomScale="73" zoomScaleNormal="85" workbookViewId="0">
      <selection activeCell="Q14" sqref="Q1:Q1048576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3" width="10.6640625" style="1" customWidth="1"/>
    <col min="14" max="14" width="14.33203125" style="1" customWidth="1"/>
    <col min="15" max="15" width="12.6640625" style="1" bestFit="1" customWidth="1"/>
    <col min="16" max="16" width="51.33203125" style="1" customWidth="1"/>
    <col min="17" max="16384" width="9.109375" style="1"/>
  </cols>
  <sheetData>
    <row r="1" spans="1:44" ht="15" thickBot="1" x14ac:dyDescent="0.35"/>
    <row r="2" spans="1:44" ht="69.75" customHeight="1" x14ac:dyDescent="0.3">
      <c r="A2" s="2"/>
      <c r="B2" s="134" t="s"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89.25" customHeight="1" x14ac:dyDescent="0.3">
      <c r="A3" s="2"/>
      <c r="B3" s="136" t="s">
        <v>1</v>
      </c>
      <c r="C3" s="138" t="s">
        <v>2</v>
      </c>
      <c r="D3" s="139"/>
      <c r="E3" s="140" t="s">
        <v>3</v>
      </c>
      <c r="F3" s="140"/>
      <c r="G3" s="141" t="s">
        <v>4</v>
      </c>
      <c r="H3" s="142"/>
      <c r="I3" s="143" t="s">
        <v>5</v>
      </c>
      <c r="J3" s="142"/>
      <c r="K3" s="144" t="s">
        <v>6</v>
      </c>
      <c r="L3" s="142"/>
      <c r="M3" s="65" t="s">
        <v>7</v>
      </c>
      <c r="N3" s="144" t="s">
        <v>29</v>
      </c>
      <c r="O3" s="144"/>
      <c r="P3" s="145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81" customHeight="1" thickBot="1" x14ac:dyDescent="0.35">
      <c r="A4" s="3"/>
      <c r="B4" s="137"/>
      <c r="C4" s="48" t="s">
        <v>9</v>
      </c>
      <c r="D4" s="48" t="s">
        <v>10</v>
      </c>
      <c r="E4" s="13" t="s">
        <v>11</v>
      </c>
      <c r="F4" s="13" t="s">
        <v>12</v>
      </c>
      <c r="G4" s="14" t="s">
        <v>13</v>
      </c>
      <c r="H4" s="14" t="s">
        <v>14</v>
      </c>
      <c r="I4" s="15" t="s">
        <v>15</v>
      </c>
      <c r="J4" s="15" t="s">
        <v>16</v>
      </c>
      <c r="K4" s="16" t="s">
        <v>17</v>
      </c>
      <c r="L4" s="16" t="s">
        <v>18</v>
      </c>
      <c r="M4" s="16" t="s">
        <v>19</v>
      </c>
      <c r="N4" s="16" t="s">
        <v>30</v>
      </c>
      <c r="O4" s="16" t="s">
        <v>31</v>
      </c>
      <c r="P4" s="14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26.4" x14ac:dyDescent="0.3">
      <c r="B5" s="10">
        <v>44197</v>
      </c>
      <c r="C5" s="4">
        <f>D5*1000</f>
        <v>58960</v>
      </c>
      <c r="D5" s="79">
        <v>58.96</v>
      </c>
      <c r="E5" s="77">
        <v>7.17</v>
      </c>
      <c r="F5" s="77">
        <v>7.94</v>
      </c>
      <c r="G5" s="97">
        <v>130</v>
      </c>
      <c r="H5" s="97">
        <v>18</v>
      </c>
      <c r="I5" s="80">
        <v>300</v>
      </c>
      <c r="J5" s="80">
        <v>24</v>
      </c>
      <c r="K5" s="4" t="s">
        <v>20</v>
      </c>
      <c r="L5" s="99">
        <v>700</v>
      </c>
      <c r="M5" s="81">
        <v>0.6</v>
      </c>
      <c r="N5" s="82">
        <v>21.43</v>
      </c>
      <c r="O5" s="99">
        <v>1700000</v>
      </c>
      <c r="P5" s="59" t="s">
        <v>35</v>
      </c>
    </row>
    <row r="6" spans="1:44" ht="26.4" x14ac:dyDescent="0.3">
      <c r="B6" s="83">
        <v>44198</v>
      </c>
      <c r="C6" s="5">
        <f t="shared" ref="C6:C35" si="0">D6*1000</f>
        <v>57130</v>
      </c>
      <c r="D6" s="60">
        <v>57.13</v>
      </c>
      <c r="E6" s="25">
        <v>7.19</v>
      </c>
      <c r="F6" s="25">
        <v>7.74</v>
      </c>
      <c r="G6" s="18">
        <v>145</v>
      </c>
      <c r="H6" s="18">
        <v>15</v>
      </c>
      <c r="I6" s="22">
        <v>284</v>
      </c>
      <c r="J6" s="22">
        <v>22</v>
      </c>
      <c r="K6" s="5" t="s">
        <v>20</v>
      </c>
      <c r="L6" s="30">
        <v>400</v>
      </c>
      <c r="M6" s="36">
        <v>0.5</v>
      </c>
      <c r="N6" s="33">
        <v>22.7</v>
      </c>
      <c r="O6" s="30">
        <v>1200000</v>
      </c>
      <c r="P6" s="59" t="s">
        <v>35</v>
      </c>
    </row>
    <row r="7" spans="1:44" ht="26.4" x14ac:dyDescent="0.3">
      <c r="B7" s="83">
        <v>44199</v>
      </c>
      <c r="C7" s="5">
        <f t="shared" si="0"/>
        <v>47740</v>
      </c>
      <c r="D7" s="60">
        <v>47.74</v>
      </c>
      <c r="E7" s="25">
        <v>7.24</v>
      </c>
      <c r="F7" s="25">
        <v>7.57</v>
      </c>
      <c r="G7" s="18">
        <v>140</v>
      </c>
      <c r="H7" s="18">
        <v>12</v>
      </c>
      <c r="I7" s="22">
        <v>276</v>
      </c>
      <c r="J7" s="22">
        <v>28</v>
      </c>
      <c r="K7" s="5" t="s">
        <v>20</v>
      </c>
      <c r="L7" s="100">
        <v>500</v>
      </c>
      <c r="M7" s="36">
        <v>0.4</v>
      </c>
      <c r="N7" s="33">
        <v>25.4</v>
      </c>
      <c r="O7" s="30">
        <v>1400000</v>
      </c>
      <c r="P7" s="84" t="s">
        <v>36</v>
      </c>
    </row>
    <row r="8" spans="1:44" x14ac:dyDescent="0.3">
      <c r="B8" s="83">
        <v>44200</v>
      </c>
      <c r="C8" s="5">
        <f t="shared" si="0"/>
        <v>55830</v>
      </c>
      <c r="D8" s="60">
        <v>55.83</v>
      </c>
      <c r="E8" s="25">
        <v>7.2</v>
      </c>
      <c r="F8" s="25">
        <v>7.67</v>
      </c>
      <c r="G8" s="18">
        <v>130</v>
      </c>
      <c r="H8" s="18">
        <v>14</v>
      </c>
      <c r="I8" s="22">
        <v>296</v>
      </c>
      <c r="J8" s="22">
        <v>26</v>
      </c>
      <c r="K8" s="5" t="s">
        <v>20</v>
      </c>
      <c r="L8" s="101">
        <v>700</v>
      </c>
      <c r="M8" s="36">
        <v>0.5</v>
      </c>
      <c r="N8" s="33">
        <v>24.4</v>
      </c>
      <c r="O8" s="103">
        <v>1300000</v>
      </c>
      <c r="P8" s="84"/>
      <c r="R8" s="23"/>
    </row>
    <row r="9" spans="1:44" x14ac:dyDescent="0.3">
      <c r="B9" s="83">
        <v>44201</v>
      </c>
      <c r="C9" s="29">
        <f t="shared" si="0"/>
        <v>54560</v>
      </c>
      <c r="D9" s="60">
        <v>54.56</v>
      </c>
      <c r="E9" s="25">
        <v>7.14</v>
      </c>
      <c r="F9" s="25">
        <v>7.64</v>
      </c>
      <c r="G9" s="18">
        <v>150</v>
      </c>
      <c r="H9" s="18">
        <v>18</v>
      </c>
      <c r="I9" s="22">
        <v>260</v>
      </c>
      <c r="J9" s="22">
        <v>22</v>
      </c>
      <c r="K9" s="5" t="s">
        <v>20</v>
      </c>
      <c r="L9" s="101">
        <v>600</v>
      </c>
      <c r="M9" s="36">
        <v>0.4</v>
      </c>
      <c r="N9" s="33">
        <v>21.5</v>
      </c>
      <c r="O9" s="101">
        <v>1400000</v>
      </c>
      <c r="P9" s="84"/>
    </row>
    <row r="10" spans="1:44" x14ac:dyDescent="0.3">
      <c r="B10" s="83">
        <v>44202</v>
      </c>
      <c r="C10" s="29">
        <f t="shared" si="0"/>
        <v>60400</v>
      </c>
      <c r="D10" s="60">
        <v>60.4</v>
      </c>
      <c r="E10" s="25">
        <v>7.31</v>
      </c>
      <c r="F10" s="25">
        <v>7.97</v>
      </c>
      <c r="G10" s="18">
        <v>135</v>
      </c>
      <c r="H10" s="18">
        <v>14</v>
      </c>
      <c r="I10" s="22">
        <v>266</v>
      </c>
      <c r="J10" s="22">
        <v>24</v>
      </c>
      <c r="K10" s="5" t="s">
        <v>20</v>
      </c>
      <c r="L10" s="102">
        <v>400</v>
      </c>
      <c r="M10" s="36">
        <v>0.5</v>
      </c>
      <c r="N10" s="39">
        <v>22.7</v>
      </c>
      <c r="O10" s="102">
        <v>1200000</v>
      </c>
      <c r="P10" s="84"/>
    </row>
    <row r="11" spans="1:44" x14ac:dyDescent="0.3">
      <c r="B11" s="83">
        <v>44203</v>
      </c>
      <c r="C11" s="29">
        <f t="shared" si="0"/>
        <v>57010</v>
      </c>
      <c r="D11" s="61">
        <v>57.01</v>
      </c>
      <c r="E11" s="25">
        <v>7.14</v>
      </c>
      <c r="F11" s="25">
        <v>7.69</v>
      </c>
      <c r="G11" s="26">
        <v>130</v>
      </c>
      <c r="H11" s="26">
        <v>12</v>
      </c>
      <c r="I11" s="22">
        <v>240</v>
      </c>
      <c r="J11" s="22">
        <v>22</v>
      </c>
      <c r="K11" s="5" t="s">
        <v>20</v>
      </c>
      <c r="L11" s="102">
        <v>700</v>
      </c>
      <c r="M11" s="36">
        <v>0.6</v>
      </c>
      <c r="N11" s="39">
        <v>21.1</v>
      </c>
      <c r="O11" s="101">
        <v>1400000</v>
      </c>
      <c r="P11" s="84"/>
    </row>
    <row r="12" spans="1:44" x14ac:dyDescent="0.3">
      <c r="B12" s="83">
        <v>44204</v>
      </c>
      <c r="C12" s="29">
        <f t="shared" si="0"/>
        <v>53600</v>
      </c>
      <c r="D12" s="61">
        <v>53.6</v>
      </c>
      <c r="E12" s="6">
        <v>7.17</v>
      </c>
      <c r="F12" s="6">
        <v>7.74</v>
      </c>
      <c r="G12" s="18">
        <v>140</v>
      </c>
      <c r="H12" s="18">
        <v>14</v>
      </c>
      <c r="I12" s="21">
        <v>290</v>
      </c>
      <c r="J12" s="22">
        <v>18</v>
      </c>
      <c r="K12" s="5" t="s">
        <v>20</v>
      </c>
      <c r="L12" s="102">
        <v>600</v>
      </c>
      <c r="M12" s="31">
        <v>0.4</v>
      </c>
      <c r="N12" s="32">
        <v>21.5</v>
      </c>
      <c r="O12" s="102">
        <v>1700000</v>
      </c>
      <c r="P12" s="84"/>
    </row>
    <row r="13" spans="1:44" x14ac:dyDescent="0.3">
      <c r="B13" s="83">
        <v>44205</v>
      </c>
      <c r="C13" s="5">
        <f t="shared" si="0"/>
        <v>54940</v>
      </c>
      <c r="D13" s="60">
        <v>54.94</v>
      </c>
      <c r="E13" s="6">
        <v>7.16</v>
      </c>
      <c r="F13" s="6">
        <v>7.59</v>
      </c>
      <c r="G13" s="18">
        <v>130</v>
      </c>
      <c r="H13" s="18">
        <v>14</v>
      </c>
      <c r="I13" s="21">
        <v>240</v>
      </c>
      <c r="J13" s="21">
        <v>28</v>
      </c>
      <c r="K13" s="5" t="s">
        <v>20</v>
      </c>
      <c r="L13" s="102">
        <v>500</v>
      </c>
      <c r="M13" s="31">
        <v>0.5</v>
      </c>
      <c r="N13" s="32">
        <v>22.5</v>
      </c>
      <c r="O13" s="101">
        <v>1400000</v>
      </c>
      <c r="P13" s="84"/>
    </row>
    <row r="14" spans="1:44" x14ac:dyDescent="0.3">
      <c r="B14" s="83">
        <v>44206</v>
      </c>
      <c r="C14" s="5">
        <f t="shared" si="0"/>
        <v>55740</v>
      </c>
      <c r="D14" s="60">
        <v>55.74</v>
      </c>
      <c r="E14" s="6">
        <v>7.19</v>
      </c>
      <c r="F14" s="6">
        <v>7.77</v>
      </c>
      <c r="G14" s="26">
        <v>135</v>
      </c>
      <c r="H14" s="26">
        <v>12</v>
      </c>
      <c r="I14" s="21">
        <v>276</v>
      </c>
      <c r="J14" s="21">
        <v>22</v>
      </c>
      <c r="K14" s="5" t="s">
        <v>20</v>
      </c>
      <c r="L14" s="30">
        <v>700</v>
      </c>
      <c r="M14" s="31">
        <v>0.4</v>
      </c>
      <c r="N14" s="32">
        <v>24.04</v>
      </c>
      <c r="O14" s="101">
        <v>1400000</v>
      </c>
      <c r="P14" s="84"/>
    </row>
    <row r="15" spans="1:44" x14ac:dyDescent="0.3">
      <c r="B15" s="83">
        <v>44207</v>
      </c>
      <c r="C15" s="5">
        <f t="shared" si="0"/>
        <v>51400</v>
      </c>
      <c r="D15" s="6">
        <v>51.4</v>
      </c>
      <c r="E15" s="6">
        <v>7.24</v>
      </c>
      <c r="F15" s="6">
        <v>7.62</v>
      </c>
      <c r="G15" s="26">
        <v>150</v>
      </c>
      <c r="H15" s="26">
        <v>14</v>
      </c>
      <c r="I15" s="21">
        <v>238</v>
      </c>
      <c r="J15" s="21">
        <v>24</v>
      </c>
      <c r="K15" s="5" t="s">
        <v>20</v>
      </c>
      <c r="L15" s="30">
        <v>600</v>
      </c>
      <c r="M15" s="31">
        <v>0.5</v>
      </c>
      <c r="N15" s="32">
        <v>20.100000000000001</v>
      </c>
      <c r="O15" s="30">
        <v>1200000</v>
      </c>
      <c r="P15" s="84"/>
    </row>
    <row r="16" spans="1:44" x14ac:dyDescent="0.3">
      <c r="B16" s="83">
        <v>44208</v>
      </c>
      <c r="C16" s="5">
        <f t="shared" si="0"/>
        <v>54360</v>
      </c>
      <c r="D16" s="62">
        <v>54.36</v>
      </c>
      <c r="E16" s="6">
        <v>7.19</v>
      </c>
      <c r="F16" s="6">
        <v>7.54</v>
      </c>
      <c r="G16" s="26">
        <v>140</v>
      </c>
      <c r="H16" s="26">
        <v>12</v>
      </c>
      <c r="I16" s="21">
        <v>240</v>
      </c>
      <c r="J16" s="21">
        <v>22</v>
      </c>
      <c r="K16" s="5" t="s">
        <v>20</v>
      </c>
      <c r="L16" s="30">
        <v>700</v>
      </c>
      <c r="M16" s="31">
        <v>0.6</v>
      </c>
      <c r="N16" s="32">
        <v>22.1</v>
      </c>
      <c r="O16" s="30">
        <v>1700000</v>
      </c>
      <c r="P16" s="84"/>
    </row>
    <row r="17" spans="2:16" x14ac:dyDescent="0.3">
      <c r="B17" s="83">
        <v>44209</v>
      </c>
      <c r="C17" s="5">
        <f t="shared" si="0"/>
        <v>55480</v>
      </c>
      <c r="D17" s="6">
        <v>55.48</v>
      </c>
      <c r="E17" s="6">
        <v>7.22</v>
      </c>
      <c r="F17" s="6">
        <v>7.64</v>
      </c>
      <c r="G17" s="26">
        <v>155</v>
      </c>
      <c r="H17" s="26">
        <v>14</v>
      </c>
      <c r="I17" s="21">
        <v>256</v>
      </c>
      <c r="J17" s="21">
        <v>26</v>
      </c>
      <c r="K17" s="5" t="s">
        <v>20</v>
      </c>
      <c r="L17" s="30">
        <v>600</v>
      </c>
      <c r="M17" s="31">
        <v>0.4</v>
      </c>
      <c r="N17" s="32">
        <v>21.96</v>
      </c>
      <c r="O17" s="30">
        <v>1200000</v>
      </c>
      <c r="P17" s="84"/>
    </row>
    <row r="18" spans="2:16" x14ac:dyDescent="0.3">
      <c r="B18" s="83">
        <v>44210</v>
      </c>
      <c r="C18" s="5">
        <f t="shared" si="0"/>
        <v>47300</v>
      </c>
      <c r="D18" s="6">
        <v>47.3</v>
      </c>
      <c r="E18" s="6">
        <v>7.27</v>
      </c>
      <c r="F18" s="6">
        <v>7.79</v>
      </c>
      <c r="G18" s="26">
        <v>145</v>
      </c>
      <c r="H18" s="26">
        <v>15</v>
      </c>
      <c r="I18" s="21">
        <v>260</v>
      </c>
      <c r="J18" s="21">
        <v>22</v>
      </c>
      <c r="K18" s="5" t="s">
        <v>20</v>
      </c>
      <c r="L18" s="30">
        <v>500</v>
      </c>
      <c r="M18" s="31">
        <v>0.6</v>
      </c>
      <c r="N18" s="32">
        <v>21.43</v>
      </c>
      <c r="O18" s="30">
        <v>1400000</v>
      </c>
      <c r="P18" s="84"/>
    </row>
    <row r="19" spans="2:16" x14ac:dyDescent="0.3">
      <c r="B19" s="83">
        <v>44211</v>
      </c>
      <c r="C19" s="5">
        <f t="shared" si="0"/>
        <v>52620</v>
      </c>
      <c r="D19" s="6">
        <v>52.62</v>
      </c>
      <c r="E19" s="6">
        <v>7.21</v>
      </c>
      <c r="F19" s="6">
        <v>7.97</v>
      </c>
      <c r="G19" s="26">
        <v>140</v>
      </c>
      <c r="H19" s="26">
        <v>14</v>
      </c>
      <c r="I19" s="21">
        <v>208</v>
      </c>
      <c r="J19" s="21">
        <v>26</v>
      </c>
      <c r="K19" s="5" t="s">
        <v>20</v>
      </c>
      <c r="L19" s="30">
        <v>700</v>
      </c>
      <c r="M19" s="31">
        <v>0.4</v>
      </c>
      <c r="N19" s="32">
        <v>23.5</v>
      </c>
      <c r="O19" s="30">
        <v>1400000</v>
      </c>
      <c r="P19" s="84"/>
    </row>
    <row r="20" spans="2:16" x14ac:dyDescent="0.3">
      <c r="B20" s="83">
        <v>44212</v>
      </c>
      <c r="C20" s="5">
        <f t="shared" si="0"/>
        <v>51660</v>
      </c>
      <c r="D20" s="6">
        <v>51.66</v>
      </c>
      <c r="E20" s="6">
        <v>7.14</v>
      </c>
      <c r="F20" s="6">
        <v>7.69</v>
      </c>
      <c r="G20" s="26">
        <v>135</v>
      </c>
      <c r="H20" s="26">
        <v>17</v>
      </c>
      <c r="I20" s="21">
        <v>276</v>
      </c>
      <c r="J20" s="21">
        <v>20</v>
      </c>
      <c r="K20" s="5" t="s">
        <v>20</v>
      </c>
      <c r="L20" s="30">
        <v>600</v>
      </c>
      <c r="M20" s="31">
        <v>0.6</v>
      </c>
      <c r="N20" s="32">
        <v>21.5</v>
      </c>
      <c r="O20" s="30">
        <v>1200000</v>
      </c>
      <c r="P20" s="84"/>
    </row>
    <row r="21" spans="2:16" x14ac:dyDescent="0.3">
      <c r="B21" s="83">
        <v>44213</v>
      </c>
      <c r="C21" s="5">
        <f t="shared" si="0"/>
        <v>59878</v>
      </c>
      <c r="D21" s="6">
        <v>59.878</v>
      </c>
      <c r="E21" s="6">
        <v>7.24</v>
      </c>
      <c r="F21" s="6">
        <v>7.72</v>
      </c>
      <c r="G21" s="26">
        <v>145</v>
      </c>
      <c r="H21" s="26">
        <v>15</v>
      </c>
      <c r="I21" s="21">
        <v>220</v>
      </c>
      <c r="J21" s="21">
        <v>26</v>
      </c>
      <c r="K21" s="5" t="s">
        <v>20</v>
      </c>
      <c r="L21" s="30">
        <v>500</v>
      </c>
      <c r="M21" s="31">
        <v>0.4</v>
      </c>
      <c r="N21" s="32">
        <v>24.4</v>
      </c>
      <c r="O21" s="30">
        <v>1400000</v>
      </c>
      <c r="P21" s="84"/>
    </row>
    <row r="22" spans="2:16" x14ac:dyDescent="0.3">
      <c r="B22" s="83">
        <v>44214</v>
      </c>
      <c r="C22" s="5">
        <f t="shared" si="0"/>
        <v>51695</v>
      </c>
      <c r="D22" s="6">
        <v>51.695</v>
      </c>
      <c r="E22" s="6">
        <v>7.27</v>
      </c>
      <c r="F22" s="6">
        <v>7.84</v>
      </c>
      <c r="G22" s="26">
        <v>130</v>
      </c>
      <c r="H22" s="26">
        <v>13</v>
      </c>
      <c r="I22" s="21">
        <v>268</v>
      </c>
      <c r="J22" s="21">
        <v>22</v>
      </c>
      <c r="K22" s="5" t="s">
        <v>20</v>
      </c>
      <c r="L22" s="30">
        <v>600</v>
      </c>
      <c r="M22" s="31">
        <v>0.5</v>
      </c>
      <c r="N22" s="32">
        <v>21.18</v>
      </c>
      <c r="O22" s="30">
        <v>1200000</v>
      </c>
      <c r="P22" s="84"/>
    </row>
    <row r="23" spans="2:16" x14ac:dyDescent="0.3">
      <c r="B23" s="83">
        <v>44215</v>
      </c>
      <c r="C23" s="5">
        <f t="shared" si="0"/>
        <v>55250</v>
      </c>
      <c r="D23" s="6">
        <v>55.25</v>
      </c>
      <c r="E23" s="6">
        <v>7.24</v>
      </c>
      <c r="F23" s="6">
        <v>7.86</v>
      </c>
      <c r="G23" s="26">
        <v>155</v>
      </c>
      <c r="H23" s="26">
        <v>14</v>
      </c>
      <c r="I23" s="21">
        <v>260</v>
      </c>
      <c r="J23" s="21">
        <v>24</v>
      </c>
      <c r="K23" s="5" t="s">
        <v>20</v>
      </c>
      <c r="L23" s="30">
        <v>700</v>
      </c>
      <c r="M23" s="31">
        <v>0.4</v>
      </c>
      <c r="N23" s="32">
        <v>21.4</v>
      </c>
      <c r="O23" s="30">
        <v>1600000</v>
      </c>
      <c r="P23" s="84"/>
    </row>
    <row r="24" spans="2:16" x14ac:dyDescent="0.3">
      <c r="B24" s="83">
        <v>44216</v>
      </c>
      <c r="C24" s="5">
        <f t="shared" si="0"/>
        <v>50820</v>
      </c>
      <c r="D24" s="6">
        <v>50.82</v>
      </c>
      <c r="E24" s="6">
        <v>7.26</v>
      </c>
      <c r="F24" s="6">
        <v>7.94</v>
      </c>
      <c r="G24" s="26">
        <v>130</v>
      </c>
      <c r="H24" s="26">
        <v>12</v>
      </c>
      <c r="I24" s="21">
        <v>240</v>
      </c>
      <c r="J24" s="21">
        <v>22</v>
      </c>
      <c r="K24" s="5" t="s">
        <v>20</v>
      </c>
      <c r="L24" s="30">
        <v>800</v>
      </c>
      <c r="M24" s="31">
        <v>0.6</v>
      </c>
      <c r="N24" s="32">
        <v>22.7</v>
      </c>
      <c r="O24" s="30">
        <v>1400000</v>
      </c>
      <c r="P24" s="84"/>
    </row>
    <row r="25" spans="2:16" x14ac:dyDescent="0.3">
      <c r="B25" s="83">
        <v>44217</v>
      </c>
      <c r="C25" s="5">
        <f t="shared" si="0"/>
        <v>47350</v>
      </c>
      <c r="D25" s="6">
        <v>47.35</v>
      </c>
      <c r="E25" s="6">
        <v>7.34</v>
      </c>
      <c r="F25" s="6">
        <v>7.41</v>
      </c>
      <c r="G25" s="26">
        <v>150</v>
      </c>
      <c r="H25" s="26">
        <v>13</v>
      </c>
      <c r="I25" s="21">
        <v>270</v>
      </c>
      <c r="J25" s="21">
        <v>24</v>
      </c>
      <c r="K25" s="5" t="s">
        <v>20</v>
      </c>
      <c r="L25" s="30">
        <v>600</v>
      </c>
      <c r="M25" s="31">
        <v>0.4</v>
      </c>
      <c r="N25" s="32">
        <v>23.7</v>
      </c>
      <c r="O25" s="30">
        <v>1700000</v>
      </c>
      <c r="P25" s="84"/>
    </row>
    <row r="26" spans="2:16" x14ac:dyDescent="0.3">
      <c r="B26" s="83">
        <v>44218</v>
      </c>
      <c r="C26" s="5">
        <f t="shared" si="0"/>
        <v>43820</v>
      </c>
      <c r="D26" s="6">
        <v>43.82</v>
      </c>
      <c r="E26" s="6">
        <v>7.38</v>
      </c>
      <c r="F26" s="6">
        <v>7.4</v>
      </c>
      <c r="G26" s="26">
        <v>135</v>
      </c>
      <c r="H26" s="18">
        <v>15</v>
      </c>
      <c r="I26" s="21">
        <v>260</v>
      </c>
      <c r="J26" s="21">
        <v>22</v>
      </c>
      <c r="K26" s="5" t="s">
        <v>20</v>
      </c>
      <c r="L26" s="30">
        <v>500</v>
      </c>
      <c r="M26" s="31">
        <v>0.5</v>
      </c>
      <c r="N26" s="32">
        <v>21.7</v>
      </c>
      <c r="O26" s="30">
        <v>1400000</v>
      </c>
      <c r="P26" s="84"/>
    </row>
    <row r="27" spans="2:16" x14ac:dyDescent="0.3">
      <c r="B27" s="83">
        <v>44219</v>
      </c>
      <c r="C27" s="5">
        <f t="shared" si="0"/>
        <v>46950</v>
      </c>
      <c r="D27" s="6">
        <v>46.95</v>
      </c>
      <c r="E27" s="6">
        <v>7.17</v>
      </c>
      <c r="F27" s="6">
        <v>7.89</v>
      </c>
      <c r="G27" s="26">
        <v>140</v>
      </c>
      <c r="H27" s="26">
        <v>13</v>
      </c>
      <c r="I27" s="21">
        <v>256</v>
      </c>
      <c r="J27" s="21">
        <v>26</v>
      </c>
      <c r="K27" s="5" t="s">
        <v>20</v>
      </c>
      <c r="L27" s="30">
        <v>700</v>
      </c>
      <c r="M27" s="31">
        <v>0.4</v>
      </c>
      <c r="N27" s="32">
        <v>22.7</v>
      </c>
      <c r="O27" s="30">
        <v>1300000</v>
      </c>
      <c r="P27" s="84"/>
    </row>
    <row r="28" spans="2:16" x14ac:dyDescent="0.3">
      <c r="B28" s="83">
        <v>44220</v>
      </c>
      <c r="C28" s="5">
        <f t="shared" si="0"/>
        <v>62970</v>
      </c>
      <c r="D28" s="6">
        <v>62.97</v>
      </c>
      <c r="E28" s="6">
        <v>7.19</v>
      </c>
      <c r="F28" s="6">
        <v>7.94</v>
      </c>
      <c r="G28" s="26">
        <v>130</v>
      </c>
      <c r="H28" s="26">
        <v>17</v>
      </c>
      <c r="I28" s="21">
        <v>220</v>
      </c>
      <c r="J28" s="21">
        <v>24</v>
      </c>
      <c r="K28" s="5" t="s">
        <v>20</v>
      </c>
      <c r="L28" s="30">
        <v>600</v>
      </c>
      <c r="M28" s="31">
        <v>0.6</v>
      </c>
      <c r="N28" s="32">
        <v>24.9</v>
      </c>
      <c r="O28" s="30">
        <v>1200000</v>
      </c>
      <c r="P28" s="84"/>
    </row>
    <row r="29" spans="2:16" x14ac:dyDescent="0.3">
      <c r="B29" s="83">
        <v>44221</v>
      </c>
      <c r="C29" s="5">
        <f t="shared" si="0"/>
        <v>62040</v>
      </c>
      <c r="D29" s="6">
        <v>62.04</v>
      </c>
      <c r="E29" s="6">
        <v>7.24</v>
      </c>
      <c r="F29" s="6">
        <v>7.68</v>
      </c>
      <c r="G29" s="26">
        <v>145</v>
      </c>
      <c r="H29" s="26">
        <v>16</v>
      </c>
      <c r="I29" s="21">
        <v>276</v>
      </c>
      <c r="J29" s="21">
        <v>28</v>
      </c>
      <c r="K29" s="5" t="s">
        <v>20</v>
      </c>
      <c r="L29" s="30">
        <v>500</v>
      </c>
      <c r="M29" s="31">
        <v>0.5</v>
      </c>
      <c r="N29" s="32">
        <v>22.1</v>
      </c>
      <c r="O29" s="30">
        <v>1400000</v>
      </c>
      <c r="P29" s="84"/>
    </row>
    <row r="30" spans="2:16" x14ac:dyDescent="0.3">
      <c r="B30" s="83">
        <v>44222</v>
      </c>
      <c r="C30" s="5">
        <f t="shared" si="0"/>
        <v>60730</v>
      </c>
      <c r="D30" s="6">
        <v>60.73</v>
      </c>
      <c r="E30" s="6">
        <v>7.18</v>
      </c>
      <c r="F30" s="6">
        <v>7.6</v>
      </c>
      <c r="G30" s="26">
        <v>140</v>
      </c>
      <c r="H30" s="26">
        <v>15</v>
      </c>
      <c r="I30" s="21">
        <v>220</v>
      </c>
      <c r="J30" s="21">
        <v>22</v>
      </c>
      <c r="K30" s="5" t="s">
        <v>20</v>
      </c>
      <c r="L30" s="30">
        <v>700</v>
      </c>
      <c r="M30" s="31">
        <v>0.4</v>
      </c>
      <c r="N30" s="32">
        <v>20.100000000000001</v>
      </c>
      <c r="O30" s="30">
        <v>1300000</v>
      </c>
      <c r="P30" s="84"/>
    </row>
    <row r="31" spans="2:16" x14ac:dyDescent="0.3">
      <c r="B31" s="83">
        <v>44223</v>
      </c>
      <c r="C31" s="5">
        <f t="shared" si="0"/>
        <v>60300</v>
      </c>
      <c r="D31" s="6">
        <v>60.3</v>
      </c>
      <c r="E31" s="6">
        <v>7.29</v>
      </c>
      <c r="F31" s="6">
        <v>7.67</v>
      </c>
      <c r="G31" s="26">
        <v>135</v>
      </c>
      <c r="H31" s="26">
        <v>13</v>
      </c>
      <c r="I31" s="21">
        <v>208</v>
      </c>
      <c r="J31" s="21">
        <v>26</v>
      </c>
      <c r="K31" s="5" t="s">
        <v>20</v>
      </c>
      <c r="L31" s="30">
        <v>800</v>
      </c>
      <c r="M31" s="31">
        <v>0.6</v>
      </c>
      <c r="N31" s="32">
        <v>21.43</v>
      </c>
      <c r="O31" s="30">
        <v>1400000</v>
      </c>
      <c r="P31" s="84"/>
    </row>
    <row r="32" spans="2:16" x14ac:dyDescent="0.3">
      <c r="B32" s="83">
        <v>44224</v>
      </c>
      <c r="C32" s="5">
        <f t="shared" si="0"/>
        <v>61440</v>
      </c>
      <c r="D32" s="25">
        <v>61.44</v>
      </c>
      <c r="E32" s="24">
        <v>7.24</v>
      </c>
      <c r="F32" s="24">
        <v>7.78</v>
      </c>
      <c r="G32" s="11">
        <v>130</v>
      </c>
      <c r="H32" s="11">
        <v>15</v>
      </c>
      <c r="I32" s="11">
        <v>256</v>
      </c>
      <c r="J32" s="11">
        <v>20</v>
      </c>
      <c r="K32" s="5" t="s">
        <v>20</v>
      </c>
      <c r="L32" s="30">
        <v>600</v>
      </c>
      <c r="M32" s="31">
        <v>0.4</v>
      </c>
      <c r="N32" s="32">
        <v>25.05</v>
      </c>
      <c r="O32" s="30">
        <v>1200000</v>
      </c>
      <c r="P32" s="84"/>
    </row>
    <row r="33" spans="2:16" x14ac:dyDescent="0.3">
      <c r="B33" s="83">
        <v>44225</v>
      </c>
      <c r="C33" s="5">
        <f t="shared" si="0"/>
        <v>61070</v>
      </c>
      <c r="D33" s="6">
        <v>61.07</v>
      </c>
      <c r="E33" s="24">
        <v>7.21</v>
      </c>
      <c r="F33" s="24">
        <v>7.6</v>
      </c>
      <c r="G33" s="11">
        <v>140</v>
      </c>
      <c r="H33" s="11">
        <v>13</v>
      </c>
      <c r="I33" s="11">
        <v>248</v>
      </c>
      <c r="J33" s="11">
        <v>23</v>
      </c>
      <c r="K33" s="5" t="s">
        <v>20</v>
      </c>
      <c r="L33" s="30">
        <v>500</v>
      </c>
      <c r="M33" s="31">
        <v>0.4</v>
      </c>
      <c r="N33" s="32">
        <v>24.3</v>
      </c>
      <c r="O33" s="30">
        <v>1300000</v>
      </c>
      <c r="P33" s="84"/>
    </row>
    <row r="34" spans="2:16" x14ac:dyDescent="0.3">
      <c r="B34" s="83">
        <v>44226</v>
      </c>
      <c r="C34" s="5">
        <f t="shared" si="0"/>
        <v>60680</v>
      </c>
      <c r="D34" s="6">
        <v>60.68</v>
      </c>
      <c r="E34" s="24">
        <v>7.3</v>
      </c>
      <c r="F34" s="24">
        <v>7.59</v>
      </c>
      <c r="G34" s="11">
        <v>135</v>
      </c>
      <c r="H34" s="11">
        <v>15</v>
      </c>
      <c r="I34" s="11">
        <v>263</v>
      </c>
      <c r="J34" s="11">
        <v>25</v>
      </c>
      <c r="K34" s="5" t="s">
        <v>20</v>
      </c>
      <c r="L34" s="30">
        <v>700</v>
      </c>
      <c r="M34" s="31">
        <v>0.3</v>
      </c>
      <c r="N34" s="32">
        <v>23.4</v>
      </c>
      <c r="O34" s="30">
        <v>1400000</v>
      </c>
      <c r="P34" s="84"/>
    </row>
    <row r="35" spans="2:16" ht="15" thickBot="1" x14ac:dyDescent="0.35">
      <c r="B35" s="85">
        <v>44227</v>
      </c>
      <c r="C35" s="5">
        <f t="shared" si="0"/>
        <v>61100</v>
      </c>
      <c r="D35" s="109">
        <v>61.1</v>
      </c>
      <c r="E35" s="107">
        <v>7.16</v>
      </c>
      <c r="F35" s="107">
        <v>7.34</v>
      </c>
      <c r="G35" s="86">
        <v>145</v>
      </c>
      <c r="H35" s="86">
        <v>14</v>
      </c>
      <c r="I35" s="86">
        <v>273</v>
      </c>
      <c r="J35" s="86">
        <v>22</v>
      </c>
      <c r="K35" s="66" t="s">
        <v>20</v>
      </c>
      <c r="L35" s="87">
        <v>500</v>
      </c>
      <c r="M35" s="88">
        <v>0.2</v>
      </c>
      <c r="N35" s="89">
        <v>21.62</v>
      </c>
      <c r="O35" s="87">
        <v>1400000</v>
      </c>
      <c r="P35" s="84"/>
    </row>
    <row r="36" spans="2:16" ht="15" thickBot="1" x14ac:dyDescent="0.35">
      <c r="B36" s="90" t="s">
        <v>21</v>
      </c>
      <c r="C36" s="91">
        <f t="shared" ref="C36:O36" si="1">AVERAGE(C5:C35)</f>
        <v>55316.870967741932</v>
      </c>
      <c r="D36" s="91">
        <f t="shared" si="1"/>
        <v>55.316870967741927</v>
      </c>
      <c r="E36" s="91">
        <f t="shared" si="1"/>
        <v>7.2222580645161285</v>
      </c>
      <c r="F36" s="91">
        <f t="shared" si="1"/>
        <v>7.7041935483870976</v>
      </c>
      <c r="G36" s="91">
        <f t="shared" si="1"/>
        <v>139.19354838709677</v>
      </c>
      <c r="H36" s="91">
        <f t="shared" si="1"/>
        <v>14.258064516129032</v>
      </c>
      <c r="I36" s="91">
        <f t="shared" si="1"/>
        <v>256.25806451612902</v>
      </c>
      <c r="J36" s="91">
        <f t="shared" si="1"/>
        <v>23.612903225806452</v>
      </c>
      <c r="K36" s="91" t="s">
        <v>20</v>
      </c>
      <c r="L36" s="91">
        <f t="shared" si="1"/>
        <v>606.45161290322585</v>
      </c>
      <c r="M36" s="91">
        <f t="shared" si="1"/>
        <v>0.46774193548387105</v>
      </c>
      <c r="N36" s="91">
        <f t="shared" si="1"/>
        <v>22.533548387096765</v>
      </c>
      <c r="O36" s="91">
        <f t="shared" si="1"/>
        <v>1380645.1612903227</v>
      </c>
      <c r="P36" s="92"/>
    </row>
    <row r="37" spans="2:16" ht="15" thickBot="1" x14ac:dyDescent="0.35">
      <c r="B37" s="116" t="s">
        <v>38</v>
      </c>
      <c r="C37" s="117">
        <f>SUM(C5:C35)</f>
        <v>1714823</v>
      </c>
      <c r="D37" s="118">
        <f t="shared" ref="D37:O37" si="2">SUM(D5:D35)</f>
        <v>1714.8229999999996</v>
      </c>
      <c r="E37" s="117">
        <f t="shared" si="2"/>
        <v>223.89</v>
      </c>
      <c r="F37" s="117">
        <f t="shared" si="2"/>
        <v>238.83</v>
      </c>
      <c r="G37" s="117">
        <f t="shared" si="2"/>
        <v>4315</v>
      </c>
      <c r="H37" s="117">
        <f t="shared" si="2"/>
        <v>442</v>
      </c>
      <c r="I37" s="117">
        <f t="shared" si="2"/>
        <v>7944</v>
      </c>
      <c r="J37" s="117">
        <f t="shared" si="2"/>
        <v>732</v>
      </c>
      <c r="K37" s="117" t="s">
        <v>20</v>
      </c>
      <c r="L37" s="117">
        <f t="shared" si="2"/>
        <v>18800</v>
      </c>
      <c r="M37" s="117">
        <f t="shared" si="2"/>
        <v>14.500000000000002</v>
      </c>
      <c r="N37" s="117">
        <f t="shared" si="2"/>
        <v>698.53999999999974</v>
      </c>
      <c r="O37" s="117">
        <f t="shared" si="2"/>
        <v>42800000</v>
      </c>
      <c r="P37" s="7"/>
    </row>
    <row r="38" spans="2:16" ht="19.5" customHeight="1" x14ac:dyDescent="0.3"/>
    <row r="39" spans="2:16" ht="19.5" customHeight="1" x14ac:dyDescent="0.3"/>
    <row r="40" spans="2:16" ht="60.6" customHeight="1" x14ac:dyDescent="0.3">
      <c r="B40" s="93" t="s">
        <v>34</v>
      </c>
      <c r="C40" s="120" t="s">
        <v>37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</row>
    <row r="41" spans="2:16" ht="19.5" customHeight="1" x14ac:dyDescent="0.3"/>
    <row r="42" spans="2:16" ht="19.5" customHeight="1" x14ac:dyDescent="0.3">
      <c r="B42" s="1" t="s">
        <v>39</v>
      </c>
      <c r="D42" s="119">
        <f>MAX(D5:D35)</f>
        <v>62.97</v>
      </c>
      <c r="E42" s="119">
        <f t="shared" ref="E42:O42" si="3">MAX(E5:E35)</f>
        <v>7.38</v>
      </c>
      <c r="F42" s="119">
        <f t="shared" si="3"/>
        <v>7.97</v>
      </c>
      <c r="G42" s="119">
        <f t="shared" si="3"/>
        <v>155</v>
      </c>
      <c r="H42" s="119">
        <f t="shared" si="3"/>
        <v>18</v>
      </c>
      <c r="I42" s="119">
        <f t="shared" si="3"/>
        <v>300</v>
      </c>
      <c r="J42" s="119">
        <f t="shared" si="3"/>
        <v>28</v>
      </c>
      <c r="K42" s="119">
        <f t="shared" si="3"/>
        <v>0</v>
      </c>
      <c r="L42" s="119">
        <f t="shared" si="3"/>
        <v>800</v>
      </c>
      <c r="M42" s="119">
        <f t="shared" si="3"/>
        <v>0.6</v>
      </c>
      <c r="N42" s="119">
        <f t="shared" si="3"/>
        <v>25.4</v>
      </c>
      <c r="O42" s="119">
        <f t="shared" si="3"/>
        <v>1700000</v>
      </c>
    </row>
    <row r="43" spans="2:16" ht="19.5" customHeight="1" x14ac:dyDescent="0.3">
      <c r="B43" s="1" t="s">
        <v>40</v>
      </c>
      <c r="D43" s="119">
        <f>MIN(D5:D35)</f>
        <v>43.82</v>
      </c>
      <c r="E43" s="119">
        <f t="shared" ref="E43:O43" si="4">MIN(E5:E35)</f>
        <v>7.14</v>
      </c>
      <c r="F43" s="119">
        <f t="shared" si="4"/>
        <v>7.34</v>
      </c>
      <c r="G43" s="119">
        <f t="shared" si="4"/>
        <v>130</v>
      </c>
      <c r="H43" s="119">
        <f t="shared" si="4"/>
        <v>12</v>
      </c>
      <c r="I43" s="119">
        <f t="shared" si="4"/>
        <v>208</v>
      </c>
      <c r="J43" s="119">
        <f t="shared" si="4"/>
        <v>18</v>
      </c>
      <c r="K43" s="119">
        <f t="shared" si="4"/>
        <v>0</v>
      </c>
      <c r="L43" s="119">
        <f t="shared" si="4"/>
        <v>400</v>
      </c>
      <c r="M43" s="119">
        <f t="shared" si="4"/>
        <v>0.2</v>
      </c>
      <c r="N43" s="119">
        <f t="shared" si="4"/>
        <v>20.100000000000001</v>
      </c>
      <c r="O43" s="119">
        <f t="shared" si="4"/>
        <v>1200000</v>
      </c>
    </row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</sheetData>
  <mergeCells count="10">
    <mergeCell ref="C40:O40"/>
    <mergeCell ref="B2:P2"/>
    <mergeCell ref="B3:B4"/>
    <mergeCell ref="C3:D3"/>
    <mergeCell ref="E3:F3"/>
    <mergeCell ref="G3:H3"/>
    <mergeCell ref="I3:J3"/>
    <mergeCell ref="K3:L3"/>
    <mergeCell ref="P3:P4"/>
    <mergeCell ref="N3:O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3"/>
  <sheetViews>
    <sheetView topLeftCell="A28" zoomScale="76" workbookViewId="0">
      <selection activeCell="Q28" sqref="Q1:Q1048576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3" width="10.6640625" style="1" customWidth="1"/>
    <col min="14" max="14" width="13.88671875" style="1" customWidth="1"/>
    <col min="15" max="15" width="11.33203125" style="1" customWidth="1"/>
    <col min="16" max="16" width="36.109375" style="1" customWidth="1"/>
    <col min="17" max="16384" width="9.109375" style="1"/>
  </cols>
  <sheetData>
    <row r="1" spans="1:44" ht="15" thickBot="1" x14ac:dyDescent="0.35"/>
    <row r="2" spans="1:44" ht="69.75" customHeight="1" thickBot="1" x14ac:dyDescent="0.35">
      <c r="A2" s="2"/>
      <c r="B2" s="147" t="s">
        <v>22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9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89.25" customHeight="1" x14ac:dyDescent="0.3">
      <c r="A3" s="2"/>
      <c r="B3" s="150" t="s">
        <v>1</v>
      </c>
      <c r="C3" s="151" t="s">
        <v>2</v>
      </c>
      <c r="D3" s="152"/>
      <c r="E3" s="128" t="s">
        <v>3</v>
      </c>
      <c r="F3" s="128"/>
      <c r="G3" s="129" t="s">
        <v>4</v>
      </c>
      <c r="H3" s="130"/>
      <c r="I3" s="131" t="s">
        <v>5</v>
      </c>
      <c r="J3" s="130"/>
      <c r="K3" s="132" t="s">
        <v>6</v>
      </c>
      <c r="L3" s="130"/>
      <c r="M3" s="45" t="s">
        <v>7</v>
      </c>
      <c r="N3" s="132" t="s">
        <v>29</v>
      </c>
      <c r="O3" s="132"/>
      <c r="P3" s="153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81" customHeight="1" thickBot="1" x14ac:dyDescent="0.35">
      <c r="A4" s="3"/>
      <c r="B4" s="137"/>
      <c r="C4" s="48" t="s">
        <v>9</v>
      </c>
      <c r="D4" s="48" t="s">
        <v>10</v>
      </c>
      <c r="E4" s="13" t="s">
        <v>11</v>
      </c>
      <c r="F4" s="13" t="s">
        <v>12</v>
      </c>
      <c r="G4" s="14" t="s">
        <v>13</v>
      </c>
      <c r="H4" s="14" t="s">
        <v>23</v>
      </c>
      <c r="I4" s="15" t="s">
        <v>15</v>
      </c>
      <c r="J4" s="15" t="s">
        <v>24</v>
      </c>
      <c r="K4" s="16" t="s">
        <v>17</v>
      </c>
      <c r="L4" s="16" t="s">
        <v>18</v>
      </c>
      <c r="M4" s="16" t="s">
        <v>19</v>
      </c>
      <c r="N4" s="16" t="s">
        <v>30</v>
      </c>
      <c r="O4" s="16" t="s">
        <v>31</v>
      </c>
      <c r="P4" s="14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x14ac:dyDescent="0.3">
      <c r="B5" s="10">
        <v>44197</v>
      </c>
      <c r="C5" s="4">
        <f>D5*1000</f>
        <v>36570</v>
      </c>
      <c r="D5" s="76">
        <v>36.57</v>
      </c>
      <c r="E5" s="77">
        <v>7.37</v>
      </c>
      <c r="F5" s="77">
        <v>7.46</v>
      </c>
      <c r="G5" s="97">
        <v>160</v>
      </c>
      <c r="H5" s="97">
        <v>19</v>
      </c>
      <c r="I5" s="97">
        <v>320</v>
      </c>
      <c r="J5" s="97">
        <v>20</v>
      </c>
      <c r="K5" s="4" t="s">
        <v>20</v>
      </c>
      <c r="L5" s="97">
        <v>500</v>
      </c>
      <c r="M5" s="77">
        <v>0.5</v>
      </c>
      <c r="N5" s="77">
        <v>22.6</v>
      </c>
      <c r="O5" s="97">
        <v>1400000</v>
      </c>
      <c r="P5" s="154" t="s">
        <v>41</v>
      </c>
    </row>
    <row r="6" spans="1:44" x14ac:dyDescent="0.3">
      <c r="B6" s="20">
        <v>44198</v>
      </c>
      <c r="C6" s="5">
        <f t="shared" ref="C6:C35" si="0">D6*1000</f>
        <v>36140</v>
      </c>
      <c r="D6" s="58">
        <v>36.14</v>
      </c>
      <c r="E6" s="25">
        <v>7.31</v>
      </c>
      <c r="F6" s="25">
        <v>7.43</v>
      </c>
      <c r="G6" s="18">
        <v>153</v>
      </c>
      <c r="H6" s="18">
        <v>22</v>
      </c>
      <c r="I6" s="18">
        <v>316</v>
      </c>
      <c r="J6" s="18">
        <v>18</v>
      </c>
      <c r="K6" s="5" t="s">
        <v>20</v>
      </c>
      <c r="L6" s="98">
        <v>600</v>
      </c>
      <c r="M6" s="25">
        <v>0.4</v>
      </c>
      <c r="N6" s="34">
        <v>24.1</v>
      </c>
      <c r="O6" s="98">
        <v>1300000</v>
      </c>
      <c r="P6" s="155"/>
    </row>
    <row r="7" spans="1:44" x14ac:dyDescent="0.3">
      <c r="B7" s="20">
        <v>44199</v>
      </c>
      <c r="C7" s="5">
        <f t="shared" si="0"/>
        <v>36220</v>
      </c>
      <c r="D7" s="58">
        <v>36.22</v>
      </c>
      <c r="E7" s="25">
        <v>7.28</v>
      </c>
      <c r="F7" s="25">
        <v>7.45</v>
      </c>
      <c r="G7" s="18">
        <v>156</v>
      </c>
      <c r="H7" s="18">
        <v>20</v>
      </c>
      <c r="I7" s="18">
        <v>305</v>
      </c>
      <c r="J7" s="18">
        <v>21</v>
      </c>
      <c r="K7" s="5" t="s">
        <v>20</v>
      </c>
      <c r="L7" s="98">
        <v>700</v>
      </c>
      <c r="M7" s="25">
        <v>0.3</v>
      </c>
      <c r="N7" s="34">
        <v>27.5</v>
      </c>
      <c r="O7" s="98">
        <v>1100000</v>
      </c>
      <c r="P7" s="155"/>
    </row>
    <row r="8" spans="1:44" x14ac:dyDescent="0.3">
      <c r="B8" s="20">
        <v>44200</v>
      </c>
      <c r="C8" s="5">
        <f t="shared" si="0"/>
        <v>34710</v>
      </c>
      <c r="D8" s="58">
        <v>34.71</v>
      </c>
      <c r="E8" s="25">
        <v>7.22</v>
      </c>
      <c r="F8" s="25">
        <v>7.41</v>
      </c>
      <c r="G8" s="18">
        <v>153</v>
      </c>
      <c r="H8" s="18">
        <v>24</v>
      </c>
      <c r="I8" s="18">
        <v>312</v>
      </c>
      <c r="J8" s="18">
        <v>19</v>
      </c>
      <c r="K8" s="5" t="s">
        <v>20</v>
      </c>
      <c r="L8" s="98">
        <v>500</v>
      </c>
      <c r="M8" s="25">
        <v>0.4</v>
      </c>
      <c r="N8" s="34">
        <v>22.4</v>
      </c>
      <c r="O8" s="98">
        <v>1400000</v>
      </c>
      <c r="P8" s="155"/>
    </row>
    <row r="9" spans="1:44" x14ac:dyDescent="0.3">
      <c r="B9" s="20">
        <v>44201</v>
      </c>
      <c r="C9" s="29">
        <f t="shared" si="0"/>
        <v>32299.999999999996</v>
      </c>
      <c r="D9" s="58">
        <v>32.299999999999997</v>
      </c>
      <c r="E9" s="25">
        <v>7.28</v>
      </c>
      <c r="F9" s="25">
        <v>7.38</v>
      </c>
      <c r="G9" s="18">
        <v>159</v>
      </c>
      <c r="H9" s="18">
        <v>22</v>
      </c>
      <c r="I9" s="18">
        <v>299</v>
      </c>
      <c r="J9" s="18">
        <v>22</v>
      </c>
      <c r="K9" s="29" t="s">
        <v>20</v>
      </c>
      <c r="L9" s="18">
        <v>600</v>
      </c>
      <c r="M9" s="25">
        <v>0.3</v>
      </c>
      <c r="N9" s="25">
        <v>20.2</v>
      </c>
      <c r="O9" s="18">
        <v>1100000</v>
      </c>
      <c r="P9" s="155"/>
    </row>
    <row r="10" spans="1:44" x14ac:dyDescent="0.3">
      <c r="B10" s="20">
        <v>44202</v>
      </c>
      <c r="C10" s="29">
        <f t="shared" si="0"/>
        <v>34290</v>
      </c>
      <c r="D10" s="63">
        <v>34.29</v>
      </c>
      <c r="E10" s="25">
        <v>7.21</v>
      </c>
      <c r="F10" s="25">
        <v>7.39</v>
      </c>
      <c r="G10" s="18">
        <v>157</v>
      </c>
      <c r="H10" s="18">
        <v>25</v>
      </c>
      <c r="I10" s="18">
        <v>305</v>
      </c>
      <c r="J10" s="18">
        <v>24</v>
      </c>
      <c r="K10" s="29" t="s">
        <v>20</v>
      </c>
      <c r="L10" s="18">
        <v>700</v>
      </c>
      <c r="M10" s="25">
        <v>0.5</v>
      </c>
      <c r="N10" s="25">
        <v>24.3</v>
      </c>
      <c r="O10" s="18">
        <v>1700000</v>
      </c>
      <c r="P10" s="155"/>
    </row>
    <row r="11" spans="1:44" x14ac:dyDescent="0.3">
      <c r="B11" s="20">
        <v>44203</v>
      </c>
      <c r="C11" s="29">
        <f t="shared" si="0"/>
        <v>32200.000000000004</v>
      </c>
      <c r="D11" s="63">
        <v>32.200000000000003</v>
      </c>
      <c r="E11" s="25">
        <v>7.19</v>
      </c>
      <c r="F11" s="25">
        <v>7.51</v>
      </c>
      <c r="G11" s="18">
        <v>150</v>
      </c>
      <c r="H11" s="18">
        <v>23</v>
      </c>
      <c r="I11" s="18">
        <v>313</v>
      </c>
      <c r="J11" s="18">
        <v>20</v>
      </c>
      <c r="K11" s="29" t="s">
        <v>20</v>
      </c>
      <c r="L11" s="18">
        <v>400</v>
      </c>
      <c r="M11" s="25">
        <v>0.3</v>
      </c>
      <c r="N11" s="25">
        <v>27.2</v>
      </c>
      <c r="O11" s="18">
        <v>1400000</v>
      </c>
      <c r="P11" s="155"/>
    </row>
    <row r="12" spans="1:44" x14ac:dyDescent="0.3">
      <c r="B12" s="20">
        <v>44204</v>
      </c>
      <c r="C12" s="29">
        <f t="shared" si="0"/>
        <v>34980</v>
      </c>
      <c r="D12" s="64">
        <v>34.979999999999997</v>
      </c>
      <c r="E12" s="25">
        <v>7.25</v>
      </c>
      <c r="F12" s="25">
        <v>7.42</v>
      </c>
      <c r="G12" s="18">
        <v>153</v>
      </c>
      <c r="H12" s="18">
        <v>24</v>
      </c>
      <c r="I12" s="18">
        <v>316</v>
      </c>
      <c r="J12" s="18">
        <v>18</v>
      </c>
      <c r="K12" s="29" t="s">
        <v>20</v>
      </c>
      <c r="L12" s="18">
        <v>600</v>
      </c>
      <c r="M12" s="25">
        <v>0.4</v>
      </c>
      <c r="N12" s="25">
        <v>21.8</v>
      </c>
      <c r="O12" s="18">
        <v>1300000</v>
      </c>
      <c r="P12" s="155"/>
    </row>
    <row r="13" spans="1:44" x14ac:dyDescent="0.3">
      <c r="B13" s="20">
        <v>44205</v>
      </c>
      <c r="C13" s="5">
        <f t="shared" si="0"/>
        <v>32670</v>
      </c>
      <c r="D13" s="58">
        <v>32.67</v>
      </c>
      <c r="E13" s="25">
        <v>7.31</v>
      </c>
      <c r="F13" s="25">
        <v>7.55</v>
      </c>
      <c r="G13" s="18">
        <v>160</v>
      </c>
      <c r="H13" s="18">
        <v>22</v>
      </c>
      <c r="I13" s="18">
        <v>308</v>
      </c>
      <c r="J13" s="18">
        <v>20</v>
      </c>
      <c r="K13" s="29" t="s">
        <v>20</v>
      </c>
      <c r="L13" s="18">
        <v>500</v>
      </c>
      <c r="M13" s="25">
        <v>0.5</v>
      </c>
      <c r="N13" s="25">
        <v>23.2</v>
      </c>
      <c r="O13" s="18">
        <v>1400000</v>
      </c>
      <c r="P13" s="155"/>
    </row>
    <row r="14" spans="1:44" x14ac:dyDescent="0.3">
      <c r="B14" s="20">
        <v>44206</v>
      </c>
      <c r="C14" s="5">
        <f t="shared" si="0"/>
        <v>36130</v>
      </c>
      <c r="D14" s="64">
        <v>36.130000000000003</v>
      </c>
      <c r="E14" s="25">
        <v>7.27</v>
      </c>
      <c r="F14" s="25">
        <v>7.52</v>
      </c>
      <c r="G14" s="18">
        <v>156</v>
      </c>
      <c r="H14" s="18">
        <v>23</v>
      </c>
      <c r="I14" s="18">
        <v>302</v>
      </c>
      <c r="J14" s="18">
        <v>24</v>
      </c>
      <c r="K14" s="29" t="s">
        <v>20</v>
      </c>
      <c r="L14" s="18">
        <v>600</v>
      </c>
      <c r="M14" s="25">
        <v>0.4</v>
      </c>
      <c r="N14" s="25">
        <v>20.5</v>
      </c>
      <c r="O14" s="18">
        <v>1700000</v>
      </c>
      <c r="P14" s="155"/>
    </row>
    <row r="15" spans="1:44" x14ac:dyDescent="0.3">
      <c r="B15" s="20">
        <v>44207</v>
      </c>
      <c r="C15" s="5">
        <f t="shared" si="0"/>
        <v>33320</v>
      </c>
      <c r="D15" s="58">
        <v>33.32</v>
      </c>
      <c r="E15" s="25">
        <v>7.19</v>
      </c>
      <c r="F15" s="25">
        <v>7.38</v>
      </c>
      <c r="G15" s="18">
        <v>159</v>
      </c>
      <c r="H15" s="18">
        <v>25</v>
      </c>
      <c r="I15" s="18">
        <v>312</v>
      </c>
      <c r="J15" s="18">
        <v>26</v>
      </c>
      <c r="K15" s="29" t="s">
        <v>20</v>
      </c>
      <c r="L15" s="18">
        <v>700</v>
      </c>
      <c r="M15" s="25">
        <v>0.3</v>
      </c>
      <c r="N15" s="25">
        <v>22.7</v>
      </c>
      <c r="O15" s="18">
        <v>1300000</v>
      </c>
      <c r="P15" s="155"/>
    </row>
    <row r="16" spans="1:44" x14ac:dyDescent="0.3">
      <c r="B16" s="20">
        <v>44208</v>
      </c>
      <c r="C16" s="5">
        <f t="shared" si="0"/>
        <v>33200</v>
      </c>
      <c r="D16" s="58">
        <v>33.200000000000003</v>
      </c>
      <c r="E16" s="25">
        <v>7.24</v>
      </c>
      <c r="F16" s="25">
        <v>7.41</v>
      </c>
      <c r="G16" s="18">
        <v>157</v>
      </c>
      <c r="H16" s="18">
        <v>26</v>
      </c>
      <c r="I16" s="18">
        <v>318</v>
      </c>
      <c r="J16" s="18">
        <v>25</v>
      </c>
      <c r="K16" s="29" t="s">
        <v>20</v>
      </c>
      <c r="L16" s="18">
        <v>500</v>
      </c>
      <c r="M16" s="25">
        <v>0.5</v>
      </c>
      <c r="N16" s="25">
        <v>21.2</v>
      </c>
      <c r="O16" s="18">
        <v>1100000</v>
      </c>
      <c r="P16" s="155"/>
    </row>
    <row r="17" spans="2:16" x14ac:dyDescent="0.3">
      <c r="B17" s="20">
        <v>44209</v>
      </c>
      <c r="C17" s="5">
        <f t="shared" si="0"/>
        <v>34660</v>
      </c>
      <c r="D17" s="58">
        <v>34.659999999999997</v>
      </c>
      <c r="E17" s="25">
        <v>7.21</v>
      </c>
      <c r="F17" s="25">
        <v>7.48</v>
      </c>
      <c r="G17" s="18">
        <v>153</v>
      </c>
      <c r="H17" s="18">
        <v>24</v>
      </c>
      <c r="I17" s="18">
        <v>322</v>
      </c>
      <c r="J17" s="18">
        <v>27</v>
      </c>
      <c r="K17" s="29" t="s">
        <v>20</v>
      </c>
      <c r="L17" s="18">
        <v>600</v>
      </c>
      <c r="M17" s="25">
        <v>0.4</v>
      </c>
      <c r="N17" s="25">
        <v>23.4</v>
      </c>
      <c r="O17" s="18">
        <v>1400000</v>
      </c>
      <c r="P17" s="155"/>
    </row>
    <row r="18" spans="2:16" x14ac:dyDescent="0.3">
      <c r="B18" s="20">
        <v>44210</v>
      </c>
      <c r="C18" s="5">
        <f t="shared" si="0"/>
        <v>33640</v>
      </c>
      <c r="D18" s="24">
        <v>33.64</v>
      </c>
      <c r="E18" s="25">
        <v>7.22</v>
      </c>
      <c r="F18" s="25">
        <v>7.51</v>
      </c>
      <c r="G18" s="18">
        <v>150</v>
      </c>
      <c r="H18" s="18">
        <v>22</v>
      </c>
      <c r="I18" s="18">
        <v>314</v>
      </c>
      <c r="J18" s="18">
        <v>26</v>
      </c>
      <c r="K18" s="29" t="s">
        <v>20</v>
      </c>
      <c r="L18" s="18">
        <v>500</v>
      </c>
      <c r="M18" s="25">
        <v>0.5</v>
      </c>
      <c r="N18" s="25">
        <v>25.5</v>
      </c>
      <c r="O18" s="18">
        <v>1700000</v>
      </c>
      <c r="P18" s="155"/>
    </row>
    <row r="19" spans="2:16" x14ac:dyDescent="0.3">
      <c r="B19" s="20">
        <v>44211</v>
      </c>
      <c r="C19" s="5">
        <f t="shared" si="0"/>
        <v>32159.999999999996</v>
      </c>
      <c r="D19" s="24">
        <v>32.159999999999997</v>
      </c>
      <c r="E19" s="25">
        <v>7.18</v>
      </c>
      <c r="F19" s="25">
        <v>7.35</v>
      </c>
      <c r="G19" s="18">
        <v>153</v>
      </c>
      <c r="H19" s="18">
        <v>25</v>
      </c>
      <c r="I19" s="18">
        <v>306</v>
      </c>
      <c r="J19" s="18">
        <v>28</v>
      </c>
      <c r="K19" s="29" t="s">
        <v>20</v>
      </c>
      <c r="L19" s="19">
        <v>700</v>
      </c>
      <c r="M19" s="24">
        <v>0.3</v>
      </c>
      <c r="N19" s="24">
        <v>24.2</v>
      </c>
      <c r="O19" s="18">
        <v>1300000</v>
      </c>
      <c r="P19" s="155"/>
    </row>
    <row r="20" spans="2:16" x14ac:dyDescent="0.3">
      <c r="B20" s="20">
        <v>44212</v>
      </c>
      <c r="C20" s="5">
        <f t="shared" si="0"/>
        <v>34040</v>
      </c>
      <c r="D20" s="24">
        <v>34.04</v>
      </c>
      <c r="E20" s="25">
        <v>7.25</v>
      </c>
      <c r="F20" s="25">
        <v>7.39</v>
      </c>
      <c r="G20" s="18">
        <v>156</v>
      </c>
      <c r="H20" s="18">
        <v>23</v>
      </c>
      <c r="I20" s="18">
        <v>302</v>
      </c>
      <c r="J20" s="18">
        <v>25</v>
      </c>
      <c r="K20" s="29" t="s">
        <v>20</v>
      </c>
      <c r="L20" s="19">
        <v>600</v>
      </c>
      <c r="M20" s="24">
        <v>0.4</v>
      </c>
      <c r="N20" s="24">
        <v>23.4</v>
      </c>
      <c r="O20" s="19">
        <v>1400000</v>
      </c>
      <c r="P20" s="155"/>
    </row>
    <row r="21" spans="2:16" x14ac:dyDescent="0.3">
      <c r="B21" s="20">
        <v>44213</v>
      </c>
      <c r="C21" s="5">
        <f t="shared" si="0"/>
        <v>32930</v>
      </c>
      <c r="D21" s="24">
        <v>32.93</v>
      </c>
      <c r="E21" s="25">
        <v>7.17</v>
      </c>
      <c r="F21" s="25">
        <v>7.25</v>
      </c>
      <c r="G21" s="18">
        <v>150</v>
      </c>
      <c r="H21" s="18">
        <v>24</v>
      </c>
      <c r="I21" s="18">
        <v>299</v>
      </c>
      <c r="J21" s="18">
        <v>27</v>
      </c>
      <c r="K21" s="29" t="s">
        <v>20</v>
      </c>
      <c r="L21" s="19">
        <v>400</v>
      </c>
      <c r="M21" s="24">
        <v>0.5</v>
      </c>
      <c r="N21" s="24">
        <v>21.2</v>
      </c>
      <c r="O21" s="19">
        <v>1100000</v>
      </c>
      <c r="P21" s="155"/>
    </row>
    <row r="22" spans="2:16" x14ac:dyDescent="0.3">
      <c r="B22" s="20">
        <v>44214</v>
      </c>
      <c r="C22" s="5">
        <f t="shared" si="0"/>
        <v>33560</v>
      </c>
      <c r="D22" s="24">
        <v>33.56</v>
      </c>
      <c r="E22" s="25">
        <v>7.28</v>
      </c>
      <c r="F22" s="25">
        <v>7.33</v>
      </c>
      <c r="G22" s="18">
        <v>157</v>
      </c>
      <c r="H22" s="18">
        <v>22</v>
      </c>
      <c r="I22" s="18">
        <v>306</v>
      </c>
      <c r="J22" s="18">
        <v>24</v>
      </c>
      <c r="K22" s="29" t="s">
        <v>20</v>
      </c>
      <c r="L22" s="19">
        <v>700</v>
      </c>
      <c r="M22" s="24">
        <v>0.3</v>
      </c>
      <c r="N22" s="24">
        <v>25.2</v>
      </c>
      <c r="O22" s="19">
        <v>1700000</v>
      </c>
      <c r="P22" s="155"/>
    </row>
    <row r="23" spans="2:16" x14ac:dyDescent="0.3">
      <c r="B23" s="20">
        <v>44215</v>
      </c>
      <c r="C23" s="5">
        <f t="shared" si="0"/>
        <v>36160</v>
      </c>
      <c r="D23" s="24">
        <v>36.159999999999997</v>
      </c>
      <c r="E23" s="25">
        <v>7.31</v>
      </c>
      <c r="F23" s="25">
        <v>7.38</v>
      </c>
      <c r="G23" s="18">
        <v>153</v>
      </c>
      <c r="H23" s="18">
        <v>24</v>
      </c>
      <c r="I23" s="18">
        <v>310</v>
      </c>
      <c r="J23" s="18">
        <v>28</v>
      </c>
      <c r="K23" s="29" t="s">
        <v>20</v>
      </c>
      <c r="L23" s="19">
        <v>400</v>
      </c>
      <c r="M23" s="24">
        <v>0.4</v>
      </c>
      <c r="N23" s="24">
        <v>24.3</v>
      </c>
      <c r="O23" s="19">
        <v>1300000</v>
      </c>
      <c r="P23" s="155"/>
    </row>
    <row r="24" spans="2:16" x14ac:dyDescent="0.3">
      <c r="B24" s="20">
        <v>44216</v>
      </c>
      <c r="C24" s="5">
        <f t="shared" si="0"/>
        <v>39540</v>
      </c>
      <c r="D24" s="24">
        <v>39.54</v>
      </c>
      <c r="E24" s="25">
        <v>7.25</v>
      </c>
      <c r="F24" s="25">
        <v>7.41</v>
      </c>
      <c r="G24" s="18">
        <v>156</v>
      </c>
      <c r="H24" s="18">
        <v>26</v>
      </c>
      <c r="I24" s="18">
        <v>314</v>
      </c>
      <c r="J24" s="18">
        <v>32</v>
      </c>
      <c r="K24" s="29" t="s">
        <v>20</v>
      </c>
      <c r="L24" s="19">
        <v>500</v>
      </c>
      <c r="M24" s="24">
        <v>0.5</v>
      </c>
      <c r="N24" s="24">
        <v>25.4</v>
      </c>
      <c r="O24" s="19">
        <v>1100000</v>
      </c>
      <c r="P24" s="155"/>
    </row>
    <row r="25" spans="2:16" x14ac:dyDescent="0.3">
      <c r="B25" s="20">
        <v>44217</v>
      </c>
      <c r="C25" s="5">
        <f t="shared" si="0"/>
        <v>39060</v>
      </c>
      <c r="D25" s="24">
        <v>39.06</v>
      </c>
      <c r="E25" s="25">
        <v>7.26</v>
      </c>
      <c r="F25" s="25">
        <v>7.45</v>
      </c>
      <c r="G25" s="18">
        <v>159</v>
      </c>
      <c r="H25" s="18">
        <v>23</v>
      </c>
      <c r="I25" s="18">
        <v>316</v>
      </c>
      <c r="J25" s="18">
        <v>34</v>
      </c>
      <c r="K25" s="29" t="s">
        <v>20</v>
      </c>
      <c r="L25" s="19">
        <v>600</v>
      </c>
      <c r="M25" s="24">
        <v>0.4</v>
      </c>
      <c r="N25" s="24">
        <v>26.1</v>
      </c>
      <c r="O25" s="19">
        <v>1700000</v>
      </c>
      <c r="P25" s="155"/>
    </row>
    <row r="26" spans="2:16" x14ac:dyDescent="0.3">
      <c r="B26" s="20">
        <v>44218</v>
      </c>
      <c r="C26" s="5">
        <f t="shared" si="0"/>
        <v>38100</v>
      </c>
      <c r="D26" s="24">
        <v>38.1</v>
      </c>
      <c r="E26" s="25">
        <v>7.19</v>
      </c>
      <c r="F26" s="25">
        <v>7.37</v>
      </c>
      <c r="G26" s="18">
        <v>163</v>
      </c>
      <c r="H26" s="18">
        <v>24</v>
      </c>
      <c r="I26" s="18">
        <v>318</v>
      </c>
      <c r="J26" s="18">
        <v>36</v>
      </c>
      <c r="K26" s="29" t="s">
        <v>20</v>
      </c>
      <c r="L26" s="19">
        <v>700</v>
      </c>
      <c r="M26" s="24">
        <v>0.3</v>
      </c>
      <c r="N26" s="24">
        <v>22.8</v>
      </c>
      <c r="O26" s="19">
        <v>1300000</v>
      </c>
      <c r="P26" s="155"/>
    </row>
    <row r="27" spans="2:16" x14ac:dyDescent="0.3">
      <c r="B27" s="20">
        <v>44219</v>
      </c>
      <c r="C27" s="5">
        <f t="shared" si="0"/>
        <v>37360</v>
      </c>
      <c r="D27" s="24">
        <v>37.36</v>
      </c>
      <c r="E27" s="25">
        <v>7.24</v>
      </c>
      <c r="F27" s="25">
        <v>7.39</v>
      </c>
      <c r="G27" s="26">
        <v>160</v>
      </c>
      <c r="H27" s="26">
        <v>26</v>
      </c>
      <c r="I27" s="18">
        <v>322</v>
      </c>
      <c r="J27" s="18">
        <v>33</v>
      </c>
      <c r="K27" s="29" t="s">
        <v>20</v>
      </c>
      <c r="L27" s="19">
        <v>500</v>
      </c>
      <c r="M27" s="24">
        <v>0.5</v>
      </c>
      <c r="N27" s="24">
        <v>25.1</v>
      </c>
      <c r="O27" s="19">
        <v>1400000</v>
      </c>
      <c r="P27" s="155"/>
    </row>
    <row r="28" spans="2:16" x14ac:dyDescent="0.3">
      <c r="B28" s="20">
        <v>44220</v>
      </c>
      <c r="C28" s="5">
        <f t="shared" si="0"/>
        <v>36930</v>
      </c>
      <c r="D28" s="24">
        <v>36.93</v>
      </c>
      <c r="E28" s="25">
        <v>7.28</v>
      </c>
      <c r="F28" s="25">
        <v>7.34</v>
      </c>
      <c r="G28" s="26">
        <v>166</v>
      </c>
      <c r="H28" s="26">
        <v>25</v>
      </c>
      <c r="I28" s="18">
        <v>317</v>
      </c>
      <c r="J28" s="18">
        <v>35</v>
      </c>
      <c r="K28" s="29" t="s">
        <v>20</v>
      </c>
      <c r="L28" s="19">
        <v>400</v>
      </c>
      <c r="M28" s="24">
        <v>0.4</v>
      </c>
      <c r="N28" s="24">
        <v>23.4</v>
      </c>
      <c r="O28" s="19">
        <v>1100000</v>
      </c>
      <c r="P28" s="155"/>
    </row>
    <row r="29" spans="2:16" x14ac:dyDescent="0.3">
      <c r="B29" s="20">
        <v>44221</v>
      </c>
      <c r="C29" s="5">
        <f t="shared" si="0"/>
        <v>36650</v>
      </c>
      <c r="D29" s="24">
        <v>36.65</v>
      </c>
      <c r="E29" s="25">
        <v>7.32</v>
      </c>
      <c r="F29" s="25">
        <v>7.47</v>
      </c>
      <c r="G29" s="26">
        <v>156</v>
      </c>
      <c r="H29" s="26">
        <v>23</v>
      </c>
      <c r="I29" s="18">
        <v>310</v>
      </c>
      <c r="J29" s="18">
        <v>37</v>
      </c>
      <c r="K29" s="29" t="s">
        <v>20</v>
      </c>
      <c r="L29" s="19">
        <v>700</v>
      </c>
      <c r="M29" s="24">
        <v>0.3</v>
      </c>
      <c r="N29" s="24">
        <v>27.6</v>
      </c>
      <c r="O29" s="19">
        <v>1300000</v>
      </c>
      <c r="P29" s="155"/>
    </row>
    <row r="30" spans="2:16" x14ac:dyDescent="0.3">
      <c r="B30" s="20">
        <v>44222</v>
      </c>
      <c r="C30" s="5">
        <f t="shared" si="0"/>
        <v>37110</v>
      </c>
      <c r="D30" s="24">
        <v>37.11</v>
      </c>
      <c r="E30" s="25">
        <v>7.38</v>
      </c>
      <c r="F30" s="25">
        <v>7.52</v>
      </c>
      <c r="G30" s="26">
        <v>159</v>
      </c>
      <c r="H30" s="26">
        <v>24</v>
      </c>
      <c r="I30" s="18">
        <v>304</v>
      </c>
      <c r="J30" s="18">
        <v>34</v>
      </c>
      <c r="K30" s="29" t="s">
        <v>20</v>
      </c>
      <c r="L30" s="19">
        <v>600</v>
      </c>
      <c r="M30" s="24">
        <v>0.4</v>
      </c>
      <c r="N30" s="24">
        <v>22.16</v>
      </c>
      <c r="O30" s="19">
        <v>1400000</v>
      </c>
      <c r="P30" s="155"/>
    </row>
    <row r="31" spans="2:16" x14ac:dyDescent="0.3">
      <c r="B31" s="20">
        <v>44223</v>
      </c>
      <c r="C31" s="5">
        <f t="shared" si="0"/>
        <v>36910</v>
      </c>
      <c r="D31" s="24">
        <v>36.909999999999997</v>
      </c>
      <c r="E31" s="24">
        <v>7.35</v>
      </c>
      <c r="F31" s="24">
        <v>7.58</v>
      </c>
      <c r="G31" s="26">
        <v>153</v>
      </c>
      <c r="H31" s="26">
        <v>22</v>
      </c>
      <c r="I31" s="19">
        <v>299</v>
      </c>
      <c r="J31" s="19">
        <v>36</v>
      </c>
      <c r="K31" s="29" t="s">
        <v>20</v>
      </c>
      <c r="L31" s="19">
        <v>500</v>
      </c>
      <c r="M31" s="24">
        <v>0.5</v>
      </c>
      <c r="N31" s="24">
        <v>23.6</v>
      </c>
      <c r="O31" s="19">
        <v>1700000</v>
      </c>
      <c r="P31" s="156"/>
    </row>
    <row r="32" spans="2:16" ht="26.4" x14ac:dyDescent="0.3">
      <c r="B32" s="20">
        <v>44224</v>
      </c>
      <c r="C32" s="5">
        <f t="shared" si="0"/>
        <v>37040</v>
      </c>
      <c r="D32" s="24">
        <v>37.04</v>
      </c>
      <c r="E32" s="24">
        <v>7.32</v>
      </c>
      <c r="F32" s="24">
        <v>7.61</v>
      </c>
      <c r="G32" s="19">
        <v>157</v>
      </c>
      <c r="H32" s="19">
        <v>20</v>
      </c>
      <c r="I32" s="19">
        <v>305</v>
      </c>
      <c r="J32" s="19">
        <v>38</v>
      </c>
      <c r="K32" s="5" t="s">
        <v>20</v>
      </c>
      <c r="L32" s="19">
        <v>400</v>
      </c>
      <c r="M32" s="24">
        <v>0.4</v>
      </c>
      <c r="N32" s="24">
        <v>25.3</v>
      </c>
      <c r="O32" s="19">
        <v>1100000</v>
      </c>
      <c r="P32" s="95" t="s">
        <v>42</v>
      </c>
    </row>
    <row r="33" spans="2:16" x14ac:dyDescent="0.3">
      <c r="B33" s="20">
        <v>44225</v>
      </c>
      <c r="C33" s="5">
        <f t="shared" si="0"/>
        <v>37900</v>
      </c>
      <c r="D33" s="24">
        <v>37.9</v>
      </c>
      <c r="E33" s="24">
        <v>7.29</v>
      </c>
      <c r="F33" s="24">
        <v>7.57</v>
      </c>
      <c r="G33" s="19">
        <v>160</v>
      </c>
      <c r="H33" s="19">
        <v>22</v>
      </c>
      <c r="I33" s="19">
        <v>308</v>
      </c>
      <c r="J33" s="19">
        <v>35</v>
      </c>
      <c r="K33" s="5" t="s">
        <v>20</v>
      </c>
      <c r="L33" s="19">
        <v>700</v>
      </c>
      <c r="M33" s="24">
        <v>0.3</v>
      </c>
      <c r="N33" s="24">
        <v>24.4</v>
      </c>
      <c r="O33" s="19">
        <v>1300000</v>
      </c>
      <c r="P33" s="95"/>
    </row>
    <row r="34" spans="2:16" x14ac:dyDescent="0.3">
      <c r="B34" s="20">
        <v>44226</v>
      </c>
      <c r="C34" s="5">
        <f t="shared" si="0"/>
        <v>38060</v>
      </c>
      <c r="D34" s="24">
        <v>38.06</v>
      </c>
      <c r="E34" s="24">
        <v>7.25</v>
      </c>
      <c r="F34" s="24">
        <v>7.55</v>
      </c>
      <c r="G34" s="19">
        <v>163</v>
      </c>
      <c r="H34" s="19">
        <v>25</v>
      </c>
      <c r="I34" s="19">
        <v>312</v>
      </c>
      <c r="J34" s="19">
        <v>37</v>
      </c>
      <c r="K34" s="5" t="s">
        <v>20</v>
      </c>
      <c r="L34" s="19">
        <v>500</v>
      </c>
      <c r="M34" s="24">
        <v>0.5</v>
      </c>
      <c r="N34" s="24">
        <v>27.2</v>
      </c>
      <c r="O34" s="19">
        <v>1400000</v>
      </c>
      <c r="P34" s="95"/>
    </row>
    <row r="35" spans="2:16" ht="15" thickBot="1" x14ac:dyDescent="0.35">
      <c r="B35" s="78">
        <v>44227</v>
      </c>
      <c r="C35" s="49">
        <f t="shared" si="0"/>
        <v>39040</v>
      </c>
      <c r="D35" s="50">
        <v>39.04</v>
      </c>
      <c r="E35" s="50">
        <v>7.31</v>
      </c>
      <c r="F35" s="50">
        <v>7.58</v>
      </c>
      <c r="G35" s="105">
        <v>156</v>
      </c>
      <c r="H35" s="105">
        <v>23</v>
      </c>
      <c r="I35" s="105">
        <v>318</v>
      </c>
      <c r="J35" s="105">
        <v>34</v>
      </c>
      <c r="K35" s="49" t="s">
        <v>20</v>
      </c>
      <c r="L35" s="105">
        <v>600</v>
      </c>
      <c r="M35" s="50">
        <v>0.4</v>
      </c>
      <c r="N35" s="50">
        <v>23.1</v>
      </c>
      <c r="O35" s="105">
        <v>1300000</v>
      </c>
      <c r="P35" s="95"/>
    </row>
    <row r="36" spans="2:16" ht="15" thickBot="1" x14ac:dyDescent="0.35">
      <c r="B36" s="72" t="s">
        <v>21</v>
      </c>
      <c r="C36" s="110">
        <f t="shared" ref="C36:O36" si="1">AVERAGE(C5:C35)</f>
        <v>35599.354838709674</v>
      </c>
      <c r="D36" s="110">
        <f t="shared" si="1"/>
        <v>35.599354838709665</v>
      </c>
      <c r="E36" s="110">
        <f t="shared" si="1"/>
        <v>7.2638709677419335</v>
      </c>
      <c r="F36" s="110">
        <f t="shared" si="1"/>
        <v>7.4464516129032265</v>
      </c>
      <c r="G36" s="110">
        <f t="shared" si="1"/>
        <v>156.54838709677421</v>
      </c>
      <c r="H36" s="110">
        <f t="shared" si="1"/>
        <v>23.29032258064516</v>
      </c>
      <c r="I36" s="110">
        <f t="shared" si="1"/>
        <v>310.58064516129031</v>
      </c>
      <c r="J36" s="110">
        <f t="shared" si="1"/>
        <v>27.838709677419356</v>
      </c>
      <c r="K36" s="110" t="s">
        <v>20</v>
      </c>
      <c r="L36" s="110">
        <f t="shared" si="1"/>
        <v>564.51612903225805</v>
      </c>
      <c r="M36" s="110">
        <f t="shared" si="1"/>
        <v>0.4032258064516131</v>
      </c>
      <c r="N36" s="110">
        <f t="shared" si="1"/>
        <v>23.905161290322578</v>
      </c>
      <c r="O36" s="110">
        <f t="shared" si="1"/>
        <v>1361290.3225806451</v>
      </c>
      <c r="P36" s="106"/>
    </row>
    <row r="37" spans="2:16" ht="15" thickBot="1" x14ac:dyDescent="0.35">
      <c r="B37" s="116" t="s">
        <v>38</v>
      </c>
      <c r="C37" s="117">
        <f>SUM(C5:C35)</f>
        <v>1103580</v>
      </c>
      <c r="D37" s="118">
        <f t="shared" ref="D37:O37" si="2">SUM(D5:D35)</f>
        <v>1103.5799999999997</v>
      </c>
      <c r="E37" s="117">
        <f t="shared" si="2"/>
        <v>225.17999999999995</v>
      </c>
      <c r="F37" s="117">
        <f t="shared" si="2"/>
        <v>230.84000000000003</v>
      </c>
      <c r="G37" s="117">
        <f t="shared" si="2"/>
        <v>4853</v>
      </c>
      <c r="H37" s="117">
        <f t="shared" si="2"/>
        <v>722</v>
      </c>
      <c r="I37" s="117">
        <f t="shared" si="2"/>
        <v>9628</v>
      </c>
      <c r="J37" s="117">
        <f t="shared" si="2"/>
        <v>863</v>
      </c>
      <c r="K37" s="117" t="s">
        <v>20</v>
      </c>
      <c r="L37" s="117">
        <f t="shared" si="2"/>
        <v>17500</v>
      </c>
      <c r="M37" s="117">
        <f t="shared" si="2"/>
        <v>12.500000000000005</v>
      </c>
      <c r="N37" s="117">
        <f t="shared" si="2"/>
        <v>741.06</v>
      </c>
      <c r="O37" s="117">
        <f t="shared" si="2"/>
        <v>42200000</v>
      </c>
      <c r="P37" s="7"/>
    </row>
    <row r="38" spans="2:16" ht="19.5" customHeight="1" x14ac:dyDescent="0.3"/>
    <row r="39" spans="2:16" ht="19.5" customHeight="1" x14ac:dyDescent="0.3"/>
    <row r="40" spans="2:16" ht="60.6" customHeight="1" x14ac:dyDescent="0.3">
      <c r="B40" s="93" t="s">
        <v>34</v>
      </c>
      <c r="C40" s="120" t="s">
        <v>37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</row>
    <row r="41" spans="2:16" ht="19.5" customHeight="1" x14ac:dyDescent="0.3"/>
    <row r="42" spans="2:16" ht="19.5" customHeight="1" x14ac:dyDescent="0.3">
      <c r="B42" s="1" t="s">
        <v>39</v>
      </c>
      <c r="D42" s="119">
        <f>MAX(D5:D35)</f>
        <v>39.54</v>
      </c>
      <c r="E42" s="119">
        <f t="shared" ref="E42:O42" si="3">MAX(E5:E35)</f>
        <v>7.38</v>
      </c>
      <c r="F42" s="119">
        <f t="shared" si="3"/>
        <v>7.61</v>
      </c>
      <c r="G42" s="119">
        <f t="shared" si="3"/>
        <v>166</v>
      </c>
      <c r="H42" s="119">
        <f t="shared" si="3"/>
        <v>26</v>
      </c>
      <c r="I42" s="119">
        <f t="shared" si="3"/>
        <v>322</v>
      </c>
      <c r="J42" s="119">
        <f t="shared" si="3"/>
        <v>38</v>
      </c>
      <c r="K42" s="119">
        <f t="shared" si="3"/>
        <v>0</v>
      </c>
      <c r="L42" s="119">
        <f t="shared" si="3"/>
        <v>700</v>
      </c>
      <c r="M42" s="119">
        <f t="shared" si="3"/>
        <v>0.5</v>
      </c>
      <c r="N42" s="119">
        <f t="shared" si="3"/>
        <v>27.6</v>
      </c>
      <c r="O42" s="119">
        <f t="shared" si="3"/>
        <v>1700000</v>
      </c>
    </row>
    <row r="43" spans="2:16" ht="19.5" customHeight="1" x14ac:dyDescent="0.3">
      <c r="B43" s="1" t="s">
        <v>40</v>
      </c>
      <c r="D43" s="119">
        <f>MIN(D5:D35)</f>
        <v>32.159999999999997</v>
      </c>
      <c r="E43" s="119">
        <f t="shared" ref="E43:O43" si="4">MIN(E5:E35)</f>
        <v>7.17</v>
      </c>
      <c r="F43" s="119">
        <f t="shared" si="4"/>
        <v>7.25</v>
      </c>
      <c r="G43" s="119">
        <f t="shared" si="4"/>
        <v>150</v>
      </c>
      <c r="H43" s="119">
        <f t="shared" si="4"/>
        <v>19</v>
      </c>
      <c r="I43" s="119">
        <f t="shared" si="4"/>
        <v>299</v>
      </c>
      <c r="J43" s="119">
        <f t="shared" si="4"/>
        <v>18</v>
      </c>
      <c r="K43" s="119">
        <f t="shared" si="4"/>
        <v>0</v>
      </c>
      <c r="L43" s="119">
        <f t="shared" si="4"/>
        <v>400</v>
      </c>
      <c r="M43" s="119">
        <f t="shared" si="4"/>
        <v>0.3</v>
      </c>
      <c r="N43" s="119">
        <f t="shared" si="4"/>
        <v>20.2</v>
      </c>
      <c r="O43" s="119">
        <f t="shared" si="4"/>
        <v>1100000</v>
      </c>
    </row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</sheetData>
  <mergeCells count="11">
    <mergeCell ref="C40:O40"/>
    <mergeCell ref="B2:P2"/>
    <mergeCell ref="B3:B4"/>
    <mergeCell ref="C3:D3"/>
    <mergeCell ref="E3:F3"/>
    <mergeCell ref="G3:H3"/>
    <mergeCell ref="I3:J3"/>
    <mergeCell ref="K3:L3"/>
    <mergeCell ref="P3:P4"/>
    <mergeCell ref="N3:O3"/>
    <mergeCell ref="P5:P3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3"/>
  <sheetViews>
    <sheetView topLeftCell="A31" zoomScale="99" workbookViewId="0">
      <selection activeCell="Q31" sqref="Q1:Q1048576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4" width="10.6640625" style="1" customWidth="1"/>
    <col min="15" max="15" width="12.33203125" style="1" customWidth="1"/>
    <col min="16" max="16" width="33.109375" style="1" customWidth="1"/>
    <col min="17" max="16384" width="9.109375" style="1"/>
  </cols>
  <sheetData>
    <row r="1" spans="1:44" ht="15" thickBot="1" x14ac:dyDescent="0.35"/>
    <row r="2" spans="1:44" ht="69.75" customHeight="1" thickBot="1" x14ac:dyDescent="0.35">
      <c r="A2" s="2"/>
      <c r="B2" s="121" t="s">
        <v>28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89.25" customHeight="1" x14ac:dyDescent="0.3">
      <c r="A3" s="2"/>
      <c r="B3" s="124" t="s">
        <v>1</v>
      </c>
      <c r="C3" s="126" t="s">
        <v>2</v>
      </c>
      <c r="D3" s="127"/>
      <c r="E3" s="128" t="s">
        <v>3</v>
      </c>
      <c r="F3" s="128"/>
      <c r="G3" s="129" t="s">
        <v>4</v>
      </c>
      <c r="H3" s="130"/>
      <c r="I3" s="131" t="s">
        <v>5</v>
      </c>
      <c r="J3" s="130"/>
      <c r="K3" s="132" t="s">
        <v>6</v>
      </c>
      <c r="L3" s="130"/>
      <c r="M3" s="12" t="s">
        <v>7</v>
      </c>
      <c r="N3" s="144" t="s">
        <v>29</v>
      </c>
      <c r="O3" s="144"/>
      <c r="P3" s="133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81" customHeight="1" thickBot="1" x14ac:dyDescent="0.35">
      <c r="A4" s="3"/>
      <c r="B4" s="125"/>
      <c r="C4" s="8" t="s">
        <v>9</v>
      </c>
      <c r="D4" s="9" t="s">
        <v>10</v>
      </c>
      <c r="E4" s="13" t="s">
        <v>11</v>
      </c>
      <c r="F4" s="13" t="s">
        <v>12</v>
      </c>
      <c r="G4" s="14" t="s">
        <v>13</v>
      </c>
      <c r="H4" s="14" t="s">
        <v>26</v>
      </c>
      <c r="I4" s="15" t="s">
        <v>15</v>
      </c>
      <c r="J4" s="15" t="s">
        <v>27</v>
      </c>
      <c r="K4" s="16" t="s">
        <v>17</v>
      </c>
      <c r="L4" s="16" t="s">
        <v>18</v>
      </c>
      <c r="M4" s="17" t="s">
        <v>19</v>
      </c>
      <c r="N4" s="16" t="s">
        <v>30</v>
      </c>
      <c r="O4" s="16" t="s">
        <v>31</v>
      </c>
      <c r="P4" s="15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x14ac:dyDescent="0.3">
      <c r="B5" s="46">
        <v>44197</v>
      </c>
      <c r="C5" s="67">
        <f>D5*1000</f>
        <v>25060</v>
      </c>
      <c r="D5" s="6">
        <v>25.06</v>
      </c>
      <c r="E5" s="6">
        <v>7.23</v>
      </c>
      <c r="F5" s="6">
        <v>7.53</v>
      </c>
      <c r="G5" s="104">
        <v>140</v>
      </c>
      <c r="H5" s="18">
        <v>17</v>
      </c>
      <c r="I5" s="21">
        <v>263</v>
      </c>
      <c r="J5" s="21">
        <v>25</v>
      </c>
      <c r="K5" s="5" t="s">
        <v>20</v>
      </c>
      <c r="L5" s="30">
        <v>500</v>
      </c>
      <c r="M5" s="31">
        <v>0.5</v>
      </c>
      <c r="N5" s="33">
        <v>23.76</v>
      </c>
      <c r="O5" s="101">
        <v>1100000</v>
      </c>
      <c r="P5" s="94" t="s">
        <v>32</v>
      </c>
    </row>
    <row r="6" spans="1:44" x14ac:dyDescent="0.3">
      <c r="B6" s="46">
        <v>44198</v>
      </c>
      <c r="C6" s="67">
        <f t="shared" ref="C6:C35" si="0">D6*1000</f>
        <v>24110</v>
      </c>
      <c r="D6" s="6">
        <v>24.11</v>
      </c>
      <c r="E6" s="6">
        <v>7.13</v>
      </c>
      <c r="F6" s="6">
        <v>7.63</v>
      </c>
      <c r="G6" s="18">
        <v>135</v>
      </c>
      <c r="H6" s="18">
        <v>15</v>
      </c>
      <c r="I6" s="21">
        <v>279</v>
      </c>
      <c r="J6" s="21">
        <v>27</v>
      </c>
      <c r="K6" s="5" t="s">
        <v>20</v>
      </c>
      <c r="L6" s="101">
        <v>700</v>
      </c>
      <c r="M6" s="31">
        <v>0.3</v>
      </c>
      <c r="N6" s="33">
        <v>26.05</v>
      </c>
      <c r="O6" s="101">
        <v>1400000</v>
      </c>
      <c r="P6" s="94" t="s">
        <v>32</v>
      </c>
    </row>
    <row r="7" spans="1:44" x14ac:dyDescent="0.3">
      <c r="B7" s="46">
        <v>44199</v>
      </c>
      <c r="C7" s="67">
        <f t="shared" si="0"/>
        <v>24420</v>
      </c>
      <c r="D7" s="6">
        <v>24.42</v>
      </c>
      <c r="E7" s="6">
        <v>7.25</v>
      </c>
      <c r="F7" s="6">
        <v>7.8</v>
      </c>
      <c r="G7" s="18">
        <v>142</v>
      </c>
      <c r="H7" s="18">
        <v>16</v>
      </c>
      <c r="I7" s="21">
        <v>269</v>
      </c>
      <c r="J7" s="21">
        <v>19</v>
      </c>
      <c r="K7" s="5" t="s">
        <v>20</v>
      </c>
      <c r="L7" s="101">
        <v>600</v>
      </c>
      <c r="M7" s="31">
        <v>0.5</v>
      </c>
      <c r="N7" s="33">
        <v>26.98</v>
      </c>
      <c r="O7" s="101">
        <v>1200000</v>
      </c>
      <c r="P7" s="94" t="s">
        <v>32</v>
      </c>
    </row>
    <row r="8" spans="1:44" x14ac:dyDescent="0.3">
      <c r="B8" s="46">
        <v>44200</v>
      </c>
      <c r="C8" s="67">
        <f t="shared" si="0"/>
        <v>24800</v>
      </c>
      <c r="D8" s="6">
        <v>24.8</v>
      </c>
      <c r="E8" s="6">
        <v>7.17</v>
      </c>
      <c r="F8" s="6">
        <v>7.64</v>
      </c>
      <c r="G8" s="18">
        <v>134</v>
      </c>
      <c r="H8" s="18">
        <v>17</v>
      </c>
      <c r="I8" s="21">
        <v>273</v>
      </c>
      <c r="J8" s="21">
        <v>22</v>
      </c>
      <c r="K8" s="5" t="s">
        <v>20</v>
      </c>
      <c r="L8" s="30">
        <v>700</v>
      </c>
      <c r="M8" s="31">
        <v>0.4</v>
      </c>
      <c r="N8" s="33">
        <v>24.36</v>
      </c>
      <c r="O8" s="30">
        <v>1600000</v>
      </c>
      <c r="P8" s="94" t="s">
        <v>32</v>
      </c>
    </row>
    <row r="9" spans="1:44" x14ac:dyDescent="0.3">
      <c r="B9" s="46">
        <v>44201</v>
      </c>
      <c r="C9" s="67">
        <f t="shared" si="0"/>
        <v>24940</v>
      </c>
      <c r="D9" s="25">
        <v>24.94</v>
      </c>
      <c r="E9" s="25">
        <v>7.29</v>
      </c>
      <c r="F9" s="25">
        <v>7.57</v>
      </c>
      <c r="G9" s="18">
        <v>130</v>
      </c>
      <c r="H9" s="18">
        <v>14</v>
      </c>
      <c r="I9" s="22">
        <v>258</v>
      </c>
      <c r="J9" s="22">
        <v>24</v>
      </c>
      <c r="K9" s="5" t="s">
        <v>20</v>
      </c>
      <c r="L9" s="102">
        <v>500</v>
      </c>
      <c r="M9" s="36">
        <v>0.3</v>
      </c>
      <c r="N9" s="38">
        <v>23.05</v>
      </c>
      <c r="O9" s="102">
        <v>1400000</v>
      </c>
      <c r="P9" s="94" t="s">
        <v>32</v>
      </c>
    </row>
    <row r="10" spans="1:44" x14ac:dyDescent="0.3">
      <c r="B10" s="46">
        <v>44202</v>
      </c>
      <c r="C10" s="67">
        <f t="shared" si="0"/>
        <v>25930</v>
      </c>
      <c r="D10" s="25">
        <v>25.93</v>
      </c>
      <c r="E10" s="25">
        <v>7.33</v>
      </c>
      <c r="F10" s="25">
        <v>7.69</v>
      </c>
      <c r="G10" s="18">
        <v>138</v>
      </c>
      <c r="H10" s="18">
        <v>13</v>
      </c>
      <c r="I10" s="22">
        <v>276</v>
      </c>
      <c r="J10" s="22">
        <v>25</v>
      </c>
      <c r="K10" s="5" t="s">
        <v>20</v>
      </c>
      <c r="L10" s="30">
        <v>400</v>
      </c>
      <c r="M10" s="31">
        <v>0.5</v>
      </c>
      <c r="N10" s="35">
        <v>25.6</v>
      </c>
      <c r="O10" s="102">
        <v>1300000</v>
      </c>
      <c r="P10" s="94" t="s">
        <v>32</v>
      </c>
    </row>
    <row r="11" spans="1:44" x14ac:dyDescent="0.3">
      <c r="B11" s="46">
        <v>44203</v>
      </c>
      <c r="C11" s="67">
        <f t="shared" si="0"/>
        <v>25010</v>
      </c>
      <c r="D11" s="25">
        <v>25.01</v>
      </c>
      <c r="E11" s="25">
        <v>7.23</v>
      </c>
      <c r="F11" s="25">
        <v>7.59</v>
      </c>
      <c r="G11" s="26">
        <v>145</v>
      </c>
      <c r="H11" s="18">
        <v>16</v>
      </c>
      <c r="I11" s="22">
        <v>293</v>
      </c>
      <c r="J11" s="22">
        <v>20</v>
      </c>
      <c r="K11" s="5" t="s">
        <v>20</v>
      </c>
      <c r="L11" s="19">
        <v>500</v>
      </c>
      <c r="M11" s="27">
        <v>0.4</v>
      </c>
      <c r="N11" s="24">
        <v>23.22</v>
      </c>
      <c r="O11" s="37">
        <v>1200000</v>
      </c>
      <c r="P11" s="94" t="s">
        <v>32</v>
      </c>
    </row>
    <row r="12" spans="1:44" x14ac:dyDescent="0.3">
      <c r="B12" s="46">
        <v>44204</v>
      </c>
      <c r="C12" s="67">
        <f t="shared" si="0"/>
        <v>24550</v>
      </c>
      <c r="D12" s="25">
        <v>24.55</v>
      </c>
      <c r="E12" s="25">
        <v>7.11</v>
      </c>
      <c r="F12" s="25">
        <v>7.49</v>
      </c>
      <c r="G12" s="26">
        <v>136</v>
      </c>
      <c r="H12" s="18">
        <v>14</v>
      </c>
      <c r="I12" s="22">
        <v>315</v>
      </c>
      <c r="J12" s="22">
        <v>25</v>
      </c>
      <c r="K12" s="5" t="s">
        <v>20</v>
      </c>
      <c r="L12" s="19">
        <v>400</v>
      </c>
      <c r="M12" s="27">
        <v>0.5</v>
      </c>
      <c r="N12" s="35">
        <v>22.23</v>
      </c>
      <c r="O12" s="102">
        <v>1400000</v>
      </c>
      <c r="P12" s="94" t="s">
        <v>32</v>
      </c>
    </row>
    <row r="13" spans="1:44" x14ac:dyDescent="0.3">
      <c r="B13" s="46">
        <v>44205</v>
      </c>
      <c r="C13" s="67">
        <f t="shared" si="0"/>
        <v>23500</v>
      </c>
      <c r="D13" s="25">
        <v>23.5</v>
      </c>
      <c r="E13" s="25">
        <v>7.28</v>
      </c>
      <c r="F13" s="25">
        <v>7.82</v>
      </c>
      <c r="G13" s="26">
        <v>146</v>
      </c>
      <c r="H13" s="18">
        <v>15</v>
      </c>
      <c r="I13" s="22">
        <v>300</v>
      </c>
      <c r="J13" s="22">
        <v>27</v>
      </c>
      <c r="K13" s="5" t="s">
        <v>20</v>
      </c>
      <c r="L13" s="19">
        <v>500</v>
      </c>
      <c r="M13" s="27">
        <v>0.5</v>
      </c>
      <c r="N13" s="24">
        <v>24.05</v>
      </c>
      <c r="O13" s="37">
        <v>1300000</v>
      </c>
      <c r="P13" s="94" t="s">
        <v>32</v>
      </c>
    </row>
    <row r="14" spans="1:44" x14ac:dyDescent="0.3">
      <c r="B14" s="46">
        <v>44206</v>
      </c>
      <c r="C14" s="67">
        <f t="shared" si="0"/>
        <v>26300</v>
      </c>
      <c r="D14" s="6">
        <v>26.3</v>
      </c>
      <c r="E14" s="6">
        <v>7.35</v>
      </c>
      <c r="F14" s="25">
        <v>7.79</v>
      </c>
      <c r="G14" s="26">
        <v>142</v>
      </c>
      <c r="H14" s="18">
        <v>16</v>
      </c>
      <c r="I14" s="21">
        <v>288</v>
      </c>
      <c r="J14" s="21">
        <v>24</v>
      </c>
      <c r="K14" s="5" t="s">
        <v>20</v>
      </c>
      <c r="L14" s="19">
        <v>400</v>
      </c>
      <c r="M14" s="27">
        <v>0.5</v>
      </c>
      <c r="N14" s="24">
        <v>23.31</v>
      </c>
      <c r="O14" s="37">
        <v>1300000</v>
      </c>
      <c r="P14" s="94" t="s">
        <v>32</v>
      </c>
    </row>
    <row r="15" spans="1:44" x14ac:dyDescent="0.3">
      <c r="B15" s="46">
        <v>44207</v>
      </c>
      <c r="C15" s="67">
        <f t="shared" si="0"/>
        <v>24090</v>
      </c>
      <c r="D15" s="6">
        <v>24.09</v>
      </c>
      <c r="E15" s="6">
        <v>7.28</v>
      </c>
      <c r="F15" s="25">
        <v>7.82</v>
      </c>
      <c r="G15" s="26">
        <v>136</v>
      </c>
      <c r="H15" s="26">
        <v>15</v>
      </c>
      <c r="I15" s="21">
        <v>310</v>
      </c>
      <c r="J15" s="21">
        <v>20</v>
      </c>
      <c r="K15" s="5" t="s">
        <v>20</v>
      </c>
      <c r="L15" s="19">
        <v>600</v>
      </c>
      <c r="M15" s="27">
        <v>0.3</v>
      </c>
      <c r="N15" s="24">
        <v>23.13</v>
      </c>
      <c r="O15" s="37">
        <v>1700000</v>
      </c>
      <c r="P15" s="94" t="s">
        <v>32</v>
      </c>
    </row>
    <row r="16" spans="1:44" x14ac:dyDescent="0.3">
      <c r="B16" s="46">
        <v>44208</v>
      </c>
      <c r="C16" s="67">
        <f t="shared" si="0"/>
        <v>23380</v>
      </c>
      <c r="D16" s="6">
        <v>23.38</v>
      </c>
      <c r="E16" s="6">
        <v>7.14</v>
      </c>
      <c r="F16" s="25">
        <v>7.78</v>
      </c>
      <c r="G16" s="26">
        <v>150</v>
      </c>
      <c r="H16" s="26">
        <v>16</v>
      </c>
      <c r="I16" s="21">
        <v>284</v>
      </c>
      <c r="J16" s="21">
        <v>23</v>
      </c>
      <c r="K16" s="5" t="s">
        <v>20</v>
      </c>
      <c r="L16" s="19">
        <v>350</v>
      </c>
      <c r="M16" s="27">
        <v>0.6</v>
      </c>
      <c r="N16" s="24">
        <v>27.05</v>
      </c>
      <c r="O16" s="37">
        <v>1400000</v>
      </c>
      <c r="P16" s="94" t="s">
        <v>32</v>
      </c>
    </row>
    <row r="17" spans="2:16" x14ac:dyDescent="0.3">
      <c r="B17" s="46">
        <v>44209</v>
      </c>
      <c r="C17" s="67">
        <f t="shared" si="0"/>
        <v>23880</v>
      </c>
      <c r="D17" s="6">
        <v>23.88</v>
      </c>
      <c r="E17" s="6">
        <v>7.23</v>
      </c>
      <c r="F17" s="25">
        <v>7.91</v>
      </c>
      <c r="G17" s="26">
        <v>146</v>
      </c>
      <c r="H17" s="26">
        <v>13</v>
      </c>
      <c r="I17" s="21">
        <v>306</v>
      </c>
      <c r="J17" s="21">
        <v>19</v>
      </c>
      <c r="K17" s="5" t="s">
        <v>20</v>
      </c>
      <c r="L17" s="19">
        <v>500</v>
      </c>
      <c r="M17" s="27">
        <v>0.5</v>
      </c>
      <c r="N17" s="24">
        <v>25.52</v>
      </c>
      <c r="O17" s="37">
        <v>1700000</v>
      </c>
      <c r="P17" s="94" t="s">
        <v>32</v>
      </c>
    </row>
    <row r="18" spans="2:16" x14ac:dyDescent="0.3">
      <c r="B18" s="46">
        <v>44210</v>
      </c>
      <c r="C18" s="67">
        <f t="shared" si="0"/>
        <v>23420</v>
      </c>
      <c r="D18" s="6">
        <v>23.42</v>
      </c>
      <c r="E18" s="6">
        <v>7.24</v>
      </c>
      <c r="F18" s="25">
        <v>7.73</v>
      </c>
      <c r="G18" s="26">
        <v>140</v>
      </c>
      <c r="H18" s="26">
        <v>15</v>
      </c>
      <c r="I18" s="21">
        <v>278</v>
      </c>
      <c r="J18" s="21">
        <v>21</v>
      </c>
      <c r="K18" s="5" t="s">
        <v>20</v>
      </c>
      <c r="L18" s="19">
        <v>400</v>
      </c>
      <c r="M18" s="27">
        <v>0.5</v>
      </c>
      <c r="N18" s="24">
        <v>24.65</v>
      </c>
      <c r="O18" s="19">
        <v>1400000</v>
      </c>
      <c r="P18" s="94" t="s">
        <v>32</v>
      </c>
    </row>
    <row r="19" spans="2:16" x14ac:dyDescent="0.3">
      <c r="B19" s="46">
        <v>44211</v>
      </c>
      <c r="C19" s="67">
        <f t="shared" si="0"/>
        <v>22510</v>
      </c>
      <c r="D19" s="6">
        <v>22.51</v>
      </c>
      <c r="E19" s="6">
        <v>7.3</v>
      </c>
      <c r="F19" s="25">
        <v>7.72</v>
      </c>
      <c r="G19" s="26">
        <v>150</v>
      </c>
      <c r="H19" s="26">
        <v>16</v>
      </c>
      <c r="I19" s="21">
        <v>296</v>
      </c>
      <c r="J19" s="21">
        <v>20</v>
      </c>
      <c r="K19" s="5" t="s">
        <v>20</v>
      </c>
      <c r="L19" s="19">
        <v>600</v>
      </c>
      <c r="M19" s="27">
        <v>0.4</v>
      </c>
      <c r="N19" s="24">
        <v>23.48</v>
      </c>
      <c r="O19" s="19">
        <v>1300000</v>
      </c>
      <c r="P19" s="94" t="s">
        <v>32</v>
      </c>
    </row>
    <row r="20" spans="2:16" x14ac:dyDescent="0.3">
      <c r="B20" s="46">
        <v>44212</v>
      </c>
      <c r="C20" s="67">
        <f t="shared" si="0"/>
        <v>22200</v>
      </c>
      <c r="D20" s="6">
        <v>22.2</v>
      </c>
      <c r="E20" s="6">
        <v>7.25</v>
      </c>
      <c r="F20" s="6">
        <v>7.64</v>
      </c>
      <c r="G20" s="26">
        <v>145</v>
      </c>
      <c r="H20" s="26">
        <v>14</v>
      </c>
      <c r="I20" s="26">
        <v>290</v>
      </c>
      <c r="J20" s="26">
        <v>24</v>
      </c>
      <c r="K20" s="5" t="s">
        <v>20</v>
      </c>
      <c r="L20" s="19">
        <v>500</v>
      </c>
      <c r="M20" s="27">
        <v>0.4</v>
      </c>
      <c r="N20" s="24">
        <v>27.78</v>
      </c>
      <c r="O20" s="19">
        <v>1700000</v>
      </c>
      <c r="P20" s="94" t="s">
        <v>32</v>
      </c>
    </row>
    <row r="21" spans="2:16" x14ac:dyDescent="0.3">
      <c r="B21" s="46">
        <v>44213</v>
      </c>
      <c r="C21" s="67">
        <f t="shared" si="0"/>
        <v>24250</v>
      </c>
      <c r="D21" s="6">
        <v>24.25</v>
      </c>
      <c r="E21" s="6">
        <v>7.18</v>
      </c>
      <c r="F21" s="6">
        <v>7.48</v>
      </c>
      <c r="G21" s="108">
        <v>136</v>
      </c>
      <c r="H21" s="26">
        <v>17</v>
      </c>
      <c r="I21" s="26">
        <v>278</v>
      </c>
      <c r="J21" s="26">
        <v>18</v>
      </c>
      <c r="K21" s="5" t="s">
        <v>20</v>
      </c>
      <c r="L21" s="19">
        <v>600</v>
      </c>
      <c r="M21" s="27">
        <v>0.3</v>
      </c>
      <c r="N21" s="24">
        <v>26.4</v>
      </c>
      <c r="O21" s="19">
        <v>1300000</v>
      </c>
      <c r="P21" s="94" t="s">
        <v>32</v>
      </c>
    </row>
    <row r="22" spans="2:16" x14ac:dyDescent="0.3">
      <c r="B22" s="46">
        <v>44214</v>
      </c>
      <c r="C22" s="67">
        <f t="shared" si="0"/>
        <v>25380</v>
      </c>
      <c r="D22" s="6">
        <v>25.38</v>
      </c>
      <c r="E22" s="6">
        <v>7.23</v>
      </c>
      <c r="F22" s="6">
        <v>7.8</v>
      </c>
      <c r="G22" s="108">
        <v>140</v>
      </c>
      <c r="H22" s="26">
        <v>14</v>
      </c>
      <c r="I22" s="21">
        <v>283</v>
      </c>
      <c r="J22" s="21">
        <v>23</v>
      </c>
      <c r="K22" s="5" t="s">
        <v>20</v>
      </c>
      <c r="L22" s="19">
        <v>300</v>
      </c>
      <c r="M22" s="27">
        <v>0.6</v>
      </c>
      <c r="N22" s="24">
        <v>24.86</v>
      </c>
      <c r="O22" s="19">
        <v>1100000</v>
      </c>
      <c r="P22" s="94" t="s">
        <v>32</v>
      </c>
    </row>
    <row r="23" spans="2:16" x14ac:dyDescent="0.3">
      <c r="B23" s="46">
        <v>44215</v>
      </c>
      <c r="C23" s="67">
        <f t="shared" si="0"/>
        <v>23920</v>
      </c>
      <c r="D23" s="6">
        <v>23.92</v>
      </c>
      <c r="E23" s="6">
        <v>7.28</v>
      </c>
      <c r="F23" s="6">
        <v>7.78</v>
      </c>
      <c r="G23" s="108">
        <v>148</v>
      </c>
      <c r="H23" s="26">
        <v>12</v>
      </c>
      <c r="I23" s="26">
        <v>256</v>
      </c>
      <c r="J23" s="26">
        <v>20</v>
      </c>
      <c r="K23" s="5" t="s">
        <v>20</v>
      </c>
      <c r="L23" s="19">
        <v>400</v>
      </c>
      <c r="M23" s="27">
        <v>0.4</v>
      </c>
      <c r="N23" s="24">
        <v>23.4</v>
      </c>
      <c r="O23" s="19">
        <v>1400000</v>
      </c>
      <c r="P23" s="94" t="s">
        <v>32</v>
      </c>
    </row>
    <row r="24" spans="2:16" x14ac:dyDescent="0.3">
      <c r="B24" s="46">
        <v>44216</v>
      </c>
      <c r="C24" s="67">
        <f t="shared" si="0"/>
        <v>25330</v>
      </c>
      <c r="D24" s="6">
        <v>25.33</v>
      </c>
      <c r="E24" s="6">
        <v>7.21</v>
      </c>
      <c r="F24" s="6">
        <v>7.69</v>
      </c>
      <c r="G24" s="108">
        <v>136</v>
      </c>
      <c r="H24" s="26">
        <v>15</v>
      </c>
      <c r="I24" s="26">
        <v>286</v>
      </c>
      <c r="J24" s="26">
        <v>25</v>
      </c>
      <c r="K24" s="5" t="s">
        <v>20</v>
      </c>
      <c r="L24" s="19">
        <v>500</v>
      </c>
      <c r="M24" s="27">
        <v>0.5</v>
      </c>
      <c r="N24" s="24">
        <v>23.15</v>
      </c>
      <c r="O24" s="19">
        <v>1700000</v>
      </c>
      <c r="P24" s="94" t="s">
        <v>32</v>
      </c>
    </row>
    <row r="25" spans="2:16" x14ac:dyDescent="0.3">
      <c r="B25" s="46">
        <v>44217</v>
      </c>
      <c r="C25" s="67">
        <f t="shared" si="0"/>
        <v>23070</v>
      </c>
      <c r="D25" s="6">
        <v>23.07</v>
      </c>
      <c r="E25" s="6">
        <v>7.34</v>
      </c>
      <c r="F25" s="6">
        <v>7.54</v>
      </c>
      <c r="G25" s="108">
        <v>132</v>
      </c>
      <c r="H25" s="26">
        <v>13</v>
      </c>
      <c r="I25" s="26">
        <v>295</v>
      </c>
      <c r="J25" s="26">
        <v>26</v>
      </c>
      <c r="K25" s="5" t="s">
        <v>20</v>
      </c>
      <c r="L25" s="19">
        <v>500</v>
      </c>
      <c r="M25" s="27">
        <v>0.4</v>
      </c>
      <c r="N25" s="24">
        <v>26.54</v>
      </c>
      <c r="O25" s="19">
        <v>1300000</v>
      </c>
      <c r="P25" s="94" t="s">
        <v>32</v>
      </c>
    </row>
    <row r="26" spans="2:16" x14ac:dyDescent="0.3">
      <c r="B26" s="46">
        <v>44218</v>
      </c>
      <c r="C26" s="67">
        <f t="shared" si="0"/>
        <v>23010</v>
      </c>
      <c r="D26" s="6">
        <v>23.01</v>
      </c>
      <c r="E26" s="6">
        <v>7.12</v>
      </c>
      <c r="F26" s="6">
        <v>7.49</v>
      </c>
      <c r="G26" s="108">
        <v>140</v>
      </c>
      <c r="H26" s="26">
        <v>15</v>
      </c>
      <c r="I26" s="26">
        <v>286</v>
      </c>
      <c r="J26" s="26">
        <v>22</v>
      </c>
      <c r="K26" s="5" t="s">
        <v>20</v>
      </c>
      <c r="L26" s="19">
        <v>600</v>
      </c>
      <c r="M26" s="27">
        <v>0.3</v>
      </c>
      <c r="N26" s="24">
        <v>24.25</v>
      </c>
      <c r="O26" s="19">
        <v>1600000</v>
      </c>
      <c r="P26" s="94" t="s">
        <v>32</v>
      </c>
    </row>
    <row r="27" spans="2:16" x14ac:dyDescent="0.3">
      <c r="B27" s="46">
        <v>44219</v>
      </c>
      <c r="C27" s="67">
        <f t="shared" si="0"/>
        <v>25330</v>
      </c>
      <c r="D27" s="6">
        <v>25.33</v>
      </c>
      <c r="E27" s="6">
        <v>7.18</v>
      </c>
      <c r="F27" s="6">
        <v>7.64</v>
      </c>
      <c r="G27" s="108">
        <v>145</v>
      </c>
      <c r="H27" s="26">
        <v>16</v>
      </c>
      <c r="I27" s="26">
        <v>303</v>
      </c>
      <c r="J27" s="26">
        <v>18</v>
      </c>
      <c r="K27" s="5" t="s">
        <v>20</v>
      </c>
      <c r="L27" s="19">
        <v>500</v>
      </c>
      <c r="M27" s="27">
        <v>0.5</v>
      </c>
      <c r="N27" s="24">
        <v>25.64</v>
      </c>
      <c r="O27" s="19">
        <v>1400000</v>
      </c>
      <c r="P27" s="94" t="s">
        <v>32</v>
      </c>
    </row>
    <row r="28" spans="2:16" x14ac:dyDescent="0.3">
      <c r="B28" s="46">
        <v>44220</v>
      </c>
      <c r="C28" s="67">
        <f t="shared" si="0"/>
        <v>26590</v>
      </c>
      <c r="D28" s="6">
        <v>26.59</v>
      </c>
      <c r="E28" s="6">
        <v>7.23</v>
      </c>
      <c r="F28" s="24">
        <v>7.64</v>
      </c>
      <c r="G28" s="108">
        <v>134</v>
      </c>
      <c r="H28" s="19">
        <v>14</v>
      </c>
      <c r="I28" s="26">
        <v>270</v>
      </c>
      <c r="J28" s="26">
        <v>21</v>
      </c>
      <c r="K28" s="5" t="s">
        <v>20</v>
      </c>
      <c r="L28" s="19">
        <v>400</v>
      </c>
      <c r="M28" s="27">
        <v>0.4</v>
      </c>
      <c r="N28" s="24">
        <v>22.2</v>
      </c>
      <c r="O28" s="19">
        <v>1300000</v>
      </c>
      <c r="P28" s="94" t="s">
        <v>32</v>
      </c>
    </row>
    <row r="29" spans="2:16" x14ac:dyDescent="0.3">
      <c r="B29" s="46">
        <v>44221</v>
      </c>
      <c r="C29" s="67">
        <f t="shared" si="0"/>
        <v>23070</v>
      </c>
      <c r="D29" s="6">
        <v>23.07</v>
      </c>
      <c r="E29" s="6">
        <v>7.12</v>
      </c>
      <c r="F29" s="24">
        <v>7.8</v>
      </c>
      <c r="G29" s="108">
        <v>148</v>
      </c>
      <c r="H29" s="19">
        <v>17</v>
      </c>
      <c r="I29" s="26">
        <v>298</v>
      </c>
      <c r="J29" s="26">
        <v>25</v>
      </c>
      <c r="K29" s="5" t="s">
        <v>20</v>
      </c>
      <c r="L29" s="19">
        <v>400</v>
      </c>
      <c r="M29" s="27">
        <v>0.5</v>
      </c>
      <c r="N29" s="24">
        <v>25.22</v>
      </c>
      <c r="O29" s="19">
        <v>1200000</v>
      </c>
      <c r="P29" s="94" t="s">
        <v>32</v>
      </c>
    </row>
    <row r="30" spans="2:16" x14ac:dyDescent="0.3">
      <c r="B30" s="46">
        <v>44222</v>
      </c>
      <c r="C30" s="67">
        <f t="shared" si="0"/>
        <v>24780</v>
      </c>
      <c r="D30" s="6">
        <v>24.78</v>
      </c>
      <c r="E30" s="6">
        <v>7.3</v>
      </c>
      <c r="F30" s="24">
        <v>7.69</v>
      </c>
      <c r="G30" s="108">
        <v>138</v>
      </c>
      <c r="H30" s="19">
        <v>13</v>
      </c>
      <c r="I30" s="26">
        <v>260</v>
      </c>
      <c r="J30" s="26">
        <v>22</v>
      </c>
      <c r="K30" s="5" t="s">
        <v>20</v>
      </c>
      <c r="L30" s="19">
        <v>600</v>
      </c>
      <c r="M30" s="27">
        <v>0.5</v>
      </c>
      <c r="N30" s="24">
        <v>25.14</v>
      </c>
      <c r="O30" s="19">
        <v>1400000</v>
      </c>
      <c r="P30" s="94" t="s">
        <v>32</v>
      </c>
    </row>
    <row r="31" spans="2:16" x14ac:dyDescent="0.3">
      <c r="B31" s="46">
        <v>44223</v>
      </c>
      <c r="C31" s="67">
        <f t="shared" si="0"/>
        <v>24160</v>
      </c>
      <c r="D31" s="6">
        <v>24.16</v>
      </c>
      <c r="E31" s="6">
        <v>7.12</v>
      </c>
      <c r="F31" s="24">
        <v>7.7</v>
      </c>
      <c r="G31" s="108">
        <v>130</v>
      </c>
      <c r="H31" s="19">
        <v>15</v>
      </c>
      <c r="I31" s="26">
        <v>288</v>
      </c>
      <c r="J31" s="26">
        <v>24</v>
      </c>
      <c r="K31" s="5" t="s">
        <v>20</v>
      </c>
      <c r="L31" s="19">
        <v>500</v>
      </c>
      <c r="M31" s="27">
        <v>0.3</v>
      </c>
      <c r="N31" s="24">
        <v>23.3</v>
      </c>
      <c r="O31" s="19">
        <v>1100000</v>
      </c>
      <c r="P31" s="94" t="s">
        <v>32</v>
      </c>
    </row>
    <row r="32" spans="2:16" x14ac:dyDescent="0.3">
      <c r="B32" s="46">
        <v>44224</v>
      </c>
      <c r="C32" s="67">
        <f t="shared" si="0"/>
        <v>22770</v>
      </c>
      <c r="D32" s="24">
        <v>22.77</v>
      </c>
      <c r="E32" s="24">
        <v>7.2</v>
      </c>
      <c r="F32" s="24">
        <v>7.72</v>
      </c>
      <c r="G32" s="19">
        <v>134</v>
      </c>
      <c r="H32" s="19">
        <v>12</v>
      </c>
      <c r="I32" s="19">
        <v>263</v>
      </c>
      <c r="J32" s="19">
        <v>20</v>
      </c>
      <c r="K32" s="5" t="s">
        <v>20</v>
      </c>
      <c r="L32" s="19">
        <v>400</v>
      </c>
      <c r="M32" s="27">
        <v>0.4</v>
      </c>
      <c r="N32" s="24">
        <v>26.07</v>
      </c>
      <c r="O32" s="19">
        <v>1400000</v>
      </c>
      <c r="P32" s="94" t="s">
        <v>32</v>
      </c>
    </row>
    <row r="33" spans="2:16" x14ac:dyDescent="0.3">
      <c r="B33" s="46">
        <v>44225</v>
      </c>
      <c r="C33" s="67">
        <f t="shared" si="0"/>
        <v>23530</v>
      </c>
      <c r="D33" s="24">
        <v>23.53</v>
      </c>
      <c r="E33" s="24">
        <v>7.13</v>
      </c>
      <c r="F33" s="24">
        <v>7.65</v>
      </c>
      <c r="G33" s="19">
        <v>150</v>
      </c>
      <c r="H33" s="19">
        <v>14</v>
      </c>
      <c r="I33" s="19">
        <v>291</v>
      </c>
      <c r="J33" s="19">
        <v>23</v>
      </c>
      <c r="K33" s="5" t="s">
        <v>20</v>
      </c>
      <c r="L33" s="19">
        <v>600</v>
      </c>
      <c r="M33" s="27">
        <v>0.3</v>
      </c>
      <c r="N33" s="24">
        <v>22.54</v>
      </c>
      <c r="O33" s="19">
        <v>1700000</v>
      </c>
      <c r="P33" s="94" t="s">
        <v>32</v>
      </c>
    </row>
    <row r="34" spans="2:16" x14ac:dyDescent="0.3">
      <c r="B34" s="46">
        <v>44226</v>
      </c>
      <c r="C34" s="67">
        <f t="shared" si="0"/>
        <v>23970</v>
      </c>
      <c r="D34" s="24">
        <v>23.97</v>
      </c>
      <c r="E34" s="24">
        <v>7.24</v>
      </c>
      <c r="F34" s="24">
        <v>7.69</v>
      </c>
      <c r="G34" s="19">
        <v>154</v>
      </c>
      <c r="H34" s="19">
        <v>16</v>
      </c>
      <c r="I34" s="19">
        <v>310</v>
      </c>
      <c r="J34" s="19">
        <v>26</v>
      </c>
      <c r="K34" s="5" t="s">
        <v>20</v>
      </c>
      <c r="L34" s="19">
        <v>400</v>
      </c>
      <c r="M34" s="27">
        <v>0.4</v>
      </c>
      <c r="N34" s="24">
        <v>25.1</v>
      </c>
      <c r="O34" s="19">
        <v>1300000</v>
      </c>
      <c r="P34" s="94" t="s">
        <v>32</v>
      </c>
    </row>
    <row r="35" spans="2:16" ht="15" thickBot="1" x14ac:dyDescent="0.35">
      <c r="B35" s="73">
        <v>44227</v>
      </c>
      <c r="C35" s="66">
        <f t="shared" si="0"/>
        <v>26330</v>
      </c>
      <c r="D35" s="107">
        <v>26.33</v>
      </c>
      <c r="E35" s="107">
        <v>7.3</v>
      </c>
      <c r="F35" s="107">
        <v>7.72</v>
      </c>
      <c r="G35" s="111">
        <v>135</v>
      </c>
      <c r="H35" s="111">
        <v>13</v>
      </c>
      <c r="I35" s="111">
        <v>290</v>
      </c>
      <c r="J35" s="111">
        <v>20</v>
      </c>
      <c r="K35" s="66" t="s">
        <v>20</v>
      </c>
      <c r="L35" s="111">
        <v>600</v>
      </c>
      <c r="M35" s="74">
        <v>0.5</v>
      </c>
      <c r="N35" s="107">
        <v>23.23</v>
      </c>
      <c r="O35" s="111">
        <v>1700000</v>
      </c>
      <c r="P35" s="94" t="s">
        <v>32</v>
      </c>
    </row>
    <row r="36" spans="2:16" ht="15" thickBot="1" x14ac:dyDescent="0.35">
      <c r="B36" s="75" t="s">
        <v>21</v>
      </c>
      <c r="C36" s="69">
        <f t="shared" ref="C36:O36" si="1">AVERAGE(C5:C35)</f>
        <v>24309.354838709678</v>
      </c>
      <c r="D36" s="68">
        <f t="shared" si="1"/>
        <v>24.309354838709677</v>
      </c>
      <c r="E36" s="69">
        <f t="shared" si="1"/>
        <v>7.225483870967742</v>
      </c>
      <c r="F36" s="69">
        <f t="shared" si="1"/>
        <v>7.6832258064516123</v>
      </c>
      <c r="G36" s="69">
        <f t="shared" si="1"/>
        <v>140.48387096774192</v>
      </c>
      <c r="H36" s="69">
        <f t="shared" si="1"/>
        <v>14.774193548387096</v>
      </c>
      <c r="I36" s="69">
        <f t="shared" si="1"/>
        <v>285</v>
      </c>
      <c r="J36" s="69">
        <f t="shared" si="1"/>
        <v>22.516129032258064</v>
      </c>
      <c r="K36" s="69" t="s">
        <v>20</v>
      </c>
      <c r="L36" s="69">
        <f t="shared" si="1"/>
        <v>498.38709677419354</v>
      </c>
      <c r="M36" s="69">
        <f t="shared" si="1"/>
        <v>0.43225806451612914</v>
      </c>
      <c r="N36" s="69">
        <f t="shared" si="1"/>
        <v>24.556774193548385</v>
      </c>
      <c r="O36" s="68">
        <f t="shared" si="1"/>
        <v>1396774.1935483871</v>
      </c>
      <c r="P36" s="7"/>
    </row>
    <row r="37" spans="2:16" ht="15" thickBot="1" x14ac:dyDescent="0.35">
      <c r="B37" s="116" t="s">
        <v>38</v>
      </c>
      <c r="C37" s="117">
        <f>SUM(C5:C35)</f>
        <v>753590</v>
      </c>
      <c r="D37" s="118">
        <f t="shared" ref="D37:O37" si="2">SUM(D5:D35)</f>
        <v>753.59</v>
      </c>
      <c r="E37" s="117">
        <f t="shared" si="2"/>
        <v>223.99</v>
      </c>
      <c r="F37" s="117">
        <f t="shared" si="2"/>
        <v>238.17999999999998</v>
      </c>
      <c r="G37" s="117">
        <f t="shared" si="2"/>
        <v>4355</v>
      </c>
      <c r="H37" s="117">
        <f t="shared" si="2"/>
        <v>458</v>
      </c>
      <c r="I37" s="117">
        <f t="shared" si="2"/>
        <v>8835</v>
      </c>
      <c r="J37" s="117">
        <f t="shared" si="2"/>
        <v>698</v>
      </c>
      <c r="K37" s="117" t="s">
        <v>20</v>
      </c>
      <c r="L37" s="117">
        <f t="shared" si="2"/>
        <v>15450</v>
      </c>
      <c r="M37" s="117">
        <f t="shared" si="2"/>
        <v>13.400000000000004</v>
      </c>
      <c r="N37" s="117">
        <f t="shared" si="2"/>
        <v>761.26</v>
      </c>
      <c r="O37" s="117">
        <f t="shared" si="2"/>
        <v>43300000</v>
      </c>
      <c r="P37" s="7"/>
    </row>
    <row r="38" spans="2:16" ht="19.5" customHeight="1" x14ac:dyDescent="0.3"/>
    <row r="39" spans="2:16" ht="19.5" customHeight="1" x14ac:dyDescent="0.3"/>
    <row r="40" spans="2:16" ht="60.6" customHeight="1" x14ac:dyDescent="0.3">
      <c r="B40" s="93" t="s">
        <v>34</v>
      </c>
      <c r="C40" s="120" t="s">
        <v>37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</row>
    <row r="41" spans="2:16" ht="19.5" customHeight="1" x14ac:dyDescent="0.3"/>
    <row r="42" spans="2:16" ht="19.5" customHeight="1" x14ac:dyDescent="0.3">
      <c r="B42" s="1" t="s">
        <v>39</v>
      </c>
      <c r="D42" s="119">
        <f>MAX(D5:D35)</f>
        <v>26.59</v>
      </c>
      <c r="E42" s="119">
        <f t="shared" ref="E42:O42" si="3">MAX(E5:E35)</f>
        <v>7.35</v>
      </c>
      <c r="F42" s="119">
        <f t="shared" si="3"/>
        <v>7.91</v>
      </c>
      <c r="G42" s="119">
        <f t="shared" si="3"/>
        <v>154</v>
      </c>
      <c r="H42" s="119">
        <f t="shared" si="3"/>
        <v>17</v>
      </c>
      <c r="I42" s="119">
        <f t="shared" si="3"/>
        <v>315</v>
      </c>
      <c r="J42" s="119">
        <f t="shared" si="3"/>
        <v>27</v>
      </c>
      <c r="K42" s="119">
        <f t="shared" si="3"/>
        <v>0</v>
      </c>
      <c r="L42" s="119">
        <f t="shared" si="3"/>
        <v>700</v>
      </c>
      <c r="M42" s="119">
        <f t="shared" si="3"/>
        <v>0.6</v>
      </c>
      <c r="N42" s="119">
        <f t="shared" si="3"/>
        <v>27.78</v>
      </c>
      <c r="O42" s="119">
        <f t="shared" si="3"/>
        <v>1700000</v>
      </c>
    </row>
    <row r="43" spans="2:16" ht="19.5" customHeight="1" x14ac:dyDescent="0.3">
      <c r="B43" s="1" t="s">
        <v>40</v>
      </c>
      <c r="D43" s="119">
        <f>MIN(D5:D35)</f>
        <v>22.2</v>
      </c>
      <c r="E43" s="119">
        <f t="shared" ref="E43:O43" si="4">MIN(E5:E35)</f>
        <v>7.11</v>
      </c>
      <c r="F43" s="119">
        <f t="shared" si="4"/>
        <v>7.48</v>
      </c>
      <c r="G43" s="119">
        <f t="shared" si="4"/>
        <v>130</v>
      </c>
      <c r="H43" s="119">
        <f t="shared" si="4"/>
        <v>12</v>
      </c>
      <c r="I43" s="119">
        <f t="shared" si="4"/>
        <v>256</v>
      </c>
      <c r="J43" s="119">
        <f t="shared" si="4"/>
        <v>18</v>
      </c>
      <c r="K43" s="119">
        <f t="shared" si="4"/>
        <v>0</v>
      </c>
      <c r="L43" s="119">
        <f t="shared" si="4"/>
        <v>300</v>
      </c>
      <c r="M43" s="119">
        <f t="shared" si="4"/>
        <v>0.3</v>
      </c>
      <c r="N43" s="119">
        <f t="shared" si="4"/>
        <v>22.2</v>
      </c>
      <c r="O43" s="119">
        <f t="shared" si="4"/>
        <v>1100000</v>
      </c>
    </row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</sheetData>
  <mergeCells count="10">
    <mergeCell ref="C40:O40"/>
    <mergeCell ref="B2:P2"/>
    <mergeCell ref="B3:B4"/>
    <mergeCell ref="C3:D3"/>
    <mergeCell ref="E3:F3"/>
    <mergeCell ref="G3:H3"/>
    <mergeCell ref="I3:J3"/>
    <mergeCell ref="K3:L3"/>
    <mergeCell ref="P3:P4"/>
    <mergeCell ref="N3:O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3"/>
  <sheetViews>
    <sheetView tabSelected="1" topLeftCell="A29" zoomScale="88" zoomScaleNormal="82" workbookViewId="0">
      <selection activeCell="P41" sqref="P41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4" width="10.6640625" style="1" customWidth="1"/>
    <col min="15" max="15" width="11.109375" style="1" bestFit="1" customWidth="1"/>
    <col min="16" max="16" width="33.109375" style="1" customWidth="1"/>
    <col min="17" max="16384" width="9.109375" style="1"/>
  </cols>
  <sheetData>
    <row r="1" spans="1:44" ht="15" thickBot="1" x14ac:dyDescent="0.35"/>
    <row r="2" spans="1:44" ht="69.75" customHeight="1" thickBot="1" x14ac:dyDescent="0.35">
      <c r="A2" s="2"/>
      <c r="B2" s="121" t="s">
        <v>25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89.25" customHeight="1" x14ac:dyDescent="0.3">
      <c r="A3" s="2"/>
      <c r="B3" s="150" t="s">
        <v>1</v>
      </c>
      <c r="C3" s="151" t="s">
        <v>2</v>
      </c>
      <c r="D3" s="152"/>
      <c r="E3" s="128" t="s">
        <v>3</v>
      </c>
      <c r="F3" s="128"/>
      <c r="G3" s="129" t="s">
        <v>4</v>
      </c>
      <c r="H3" s="130"/>
      <c r="I3" s="131" t="s">
        <v>5</v>
      </c>
      <c r="J3" s="130"/>
      <c r="K3" s="132" t="s">
        <v>6</v>
      </c>
      <c r="L3" s="130"/>
      <c r="M3" s="51" t="s">
        <v>7</v>
      </c>
      <c r="N3" s="132" t="s">
        <v>29</v>
      </c>
      <c r="O3" s="132"/>
      <c r="P3" s="153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81" customHeight="1" thickBot="1" x14ac:dyDescent="0.35">
      <c r="A4" s="3"/>
      <c r="B4" s="137"/>
      <c r="C4" s="48" t="s">
        <v>9</v>
      </c>
      <c r="D4" s="48" t="s">
        <v>10</v>
      </c>
      <c r="E4" s="13" t="s">
        <v>11</v>
      </c>
      <c r="F4" s="13" t="s">
        <v>12</v>
      </c>
      <c r="G4" s="14" t="s">
        <v>13</v>
      </c>
      <c r="H4" s="14" t="s">
        <v>26</v>
      </c>
      <c r="I4" s="15" t="s">
        <v>15</v>
      </c>
      <c r="J4" s="15" t="s">
        <v>27</v>
      </c>
      <c r="K4" s="16" t="s">
        <v>17</v>
      </c>
      <c r="L4" s="16" t="s">
        <v>18</v>
      </c>
      <c r="M4" s="16" t="s">
        <v>19</v>
      </c>
      <c r="N4" s="16" t="s">
        <v>30</v>
      </c>
      <c r="O4" s="16" t="s">
        <v>31</v>
      </c>
      <c r="P4" s="14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9.5" customHeight="1" x14ac:dyDescent="0.3">
      <c r="B5" s="20">
        <v>44197</v>
      </c>
      <c r="C5" s="67">
        <f>D5*1000</f>
        <v>8090.9999999999991</v>
      </c>
      <c r="D5" s="47">
        <v>8.0909999999999993</v>
      </c>
      <c r="E5" s="52">
        <v>7.37</v>
      </c>
      <c r="F5" s="52">
        <v>7.62</v>
      </c>
      <c r="G5" s="104">
        <v>130</v>
      </c>
      <c r="H5" s="104">
        <v>14</v>
      </c>
      <c r="I5" s="52">
        <v>271</v>
      </c>
      <c r="J5" s="52">
        <v>25</v>
      </c>
      <c r="K5" s="67" t="s">
        <v>20</v>
      </c>
      <c r="L5" s="53">
        <v>400</v>
      </c>
      <c r="M5" s="54">
        <v>0.5</v>
      </c>
      <c r="N5" s="55">
        <v>22.7</v>
      </c>
      <c r="O5" s="53">
        <v>1400000</v>
      </c>
      <c r="P5" s="94" t="s">
        <v>33</v>
      </c>
    </row>
    <row r="6" spans="1:44" ht="19.5" customHeight="1" x14ac:dyDescent="0.3">
      <c r="B6" s="20">
        <v>44198</v>
      </c>
      <c r="C6" s="5">
        <f t="shared" ref="C6:C35" si="0">D6*1000</f>
        <v>7415</v>
      </c>
      <c r="D6" s="25">
        <v>7.415</v>
      </c>
      <c r="E6" s="22">
        <v>7.25</v>
      </c>
      <c r="F6" s="22">
        <v>7.59</v>
      </c>
      <c r="G6" s="18">
        <v>135</v>
      </c>
      <c r="H6" s="18">
        <v>13</v>
      </c>
      <c r="I6" s="22">
        <v>264</v>
      </c>
      <c r="J6" s="22">
        <v>22</v>
      </c>
      <c r="K6" s="5" t="s">
        <v>20</v>
      </c>
      <c r="L6" s="37">
        <v>500</v>
      </c>
      <c r="M6" s="29">
        <v>0.4</v>
      </c>
      <c r="N6" s="35">
        <v>21.4</v>
      </c>
      <c r="O6" s="37">
        <v>1200000</v>
      </c>
      <c r="P6" s="94" t="s">
        <v>33</v>
      </c>
    </row>
    <row r="7" spans="1:44" ht="19.5" customHeight="1" x14ac:dyDescent="0.3">
      <c r="B7" s="20">
        <v>44199</v>
      </c>
      <c r="C7" s="5">
        <f t="shared" si="0"/>
        <v>7721</v>
      </c>
      <c r="D7" s="25">
        <v>7.7210000000000001</v>
      </c>
      <c r="E7" s="22">
        <v>7.17</v>
      </c>
      <c r="F7" s="22">
        <v>7.46</v>
      </c>
      <c r="G7" s="18">
        <v>142</v>
      </c>
      <c r="H7" s="18">
        <v>14</v>
      </c>
      <c r="I7" s="22">
        <v>254</v>
      </c>
      <c r="J7" s="22">
        <v>20</v>
      </c>
      <c r="K7" s="5" t="s">
        <v>20</v>
      </c>
      <c r="L7" s="37">
        <v>400</v>
      </c>
      <c r="M7" s="29">
        <v>0.2</v>
      </c>
      <c r="N7" s="35">
        <v>22.5</v>
      </c>
      <c r="O7" s="37">
        <v>1100000</v>
      </c>
      <c r="P7" s="94" t="s">
        <v>33</v>
      </c>
    </row>
    <row r="8" spans="1:44" ht="19.5" customHeight="1" x14ac:dyDescent="0.3">
      <c r="B8" s="20">
        <v>44200</v>
      </c>
      <c r="C8" s="5">
        <f t="shared" si="0"/>
        <v>7766</v>
      </c>
      <c r="D8" s="25">
        <v>7.766</v>
      </c>
      <c r="E8" s="22">
        <v>7.22</v>
      </c>
      <c r="F8" s="22">
        <v>7.68</v>
      </c>
      <c r="G8" s="18">
        <v>150</v>
      </c>
      <c r="H8" s="18">
        <v>13</v>
      </c>
      <c r="I8" s="22">
        <v>269</v>
      </c>
      <c r="J8" s="22">
        <v>18</v>
      </c>
      <c r="K8" s="5" t="s">
        <v>20</v>
      </c>
      <c r="L8" s="37">
        <v>500</v>
      </c>
      <c r="M8" s="29">
        <v>0.4</v>
      </c>
      <c r="N8" s="35">
        <v>21.2</v>
      </c>
      <c r="O8" s="37">
        <v>1400000</v>
      </c>
      <c r="P8" s="94" t="s">
        <v>33</v>
      </c>
    </row>
    <row r="9" spans="1:44" ht="19.5" customHeight="1" x14ac:dyDescent="0.3">
      <c r="B9" s="20">
        <v>44201</v>
      </c>
      <c r="C9" s="5">
        <f t="shared" si="0"/>
        <v>7254</v>
      </c>
      <c r="D9" s="25">
        <v>7.2539999999999996</v>
      </c>
      <c r="E9" s="22">
        <v>7.11</v>
      </c>
      <c r="F9" s="22">
        <v>7.48</v>
      </c>
      <c r="G9" s="18">
        <v>140</v>
      </c>
      <c r="H9" s="18">
        <v>14</v>
      </c>
      <c r="I9" s="22">
        <v>251</v>
      </c>
      <c r="J9" s="22">
        <v>20</v>
      </c>
      <c r="K9" s="5" t="s">
        <v>20</v>
      </c>
      <c r="L9" s="37">
        <v>400</v>
      </c>
      <c r="M9" s="29">
        <v>0.5</v>
      </c>
      <c r="N9" s="35">
        <v>22.6</v>
      </c>
      <c r="O9" s="37">
        <v>1200000</v>
      </c>
      <c r="P9" s="94" t="s">
        <v>33</v>
      </c>
    </row>
    <row r="10" spans="1:44" ht="19.5" customHeight="1" x14ac:dyDescent="0.3">
      <c r="B10" s="20">
        <v>44202</v>
      </c>
      <c r="C10" s="5">
        <f t="shared" si="0"/>
        <v>7396</v>
      </c>
      <c r="D10" s="25">
        <v>7.3959999999999999</v>
      </c>
      <c r="E10" s="22">
        <v>7.23</v>
      </c>
      <c r="F10" s="22">
        <v>7.57</v>
      </c>
      <c r="G10" s="18">
        <v>145</v>
      </c>
      <c r="H10" s="18">
        <v>13</v>
      </c>
      <c r="I10" s="22">
        <v>263</v>
      </c>
      <c r="J10" s="22">
        <v>19</v>
      </c>
      <c r="K10" s="5" t="s">
        <v>20</v>
      </c>
      <c r="L10" s="41">
        <v>600</v>
      </c>
      <c r="M10" s="44">
        <v>0.5</v>
      </c>
      <c r="N10" s="40">
        <v>23.5</v>
      </c>
      <c r="O10" s="37">
        <v>1400000</v>
      </c>
      <c r="P10" s="94" t="s">
        <v>33</v>
      </c>
    </row>
    <row r="11" spans="1:44" ht="19.5" customHeight="1" x14ac:dyDescent="0.3">
      <c r="B11" s="20">
        <v>44203</v>
      </c>
      <c r="C11" s="29">
        <f t="shared" si="0"/>
        <v>7993</v>
      </c>
      <c r="D11" s="25">
        <v>7.9930000000000003</v>
      </c>
      <c r="E11" s="22">
        <v>7.29</v>
      </c>
      <c r="F11" s="22">
        <v>7.51</v>
      </c>
      <c r="G11" s="26">
        <v>138</v>
      </c>
      <c r="H11" s="26">
        <v>14</v>
      </c>
      <c r="I11" s="21">
        <v>275</v>
      </c>
      <c r="J11" s="21">
        <v>22</v>
      </c>
      <c r="K11" s="5" t="s">
        <v>20</v>
      </c>
      <c r="L11" s="41">
        <v>500</v>
      </c>
      <c r="M11" s="44">
        <v>0.3</v>
      </c>
      <c r="N11" s="40">
        <v>21.3</v>
      </c>
      <c r="O11" s="37">
        <v>1200000</v>
      </c>
      <c r="P11" s="94" t="s">
        <v>33</v>
      </c>
    </row>
    <row r="12" spans="1:44" ht="19.5" customHeight="1" x14ac:dyDescent="0.3">
      <c r="B12" s="20">
        <v>44204</v>
      </c>
      <c r="C12" s="29">
        <f t="shared" si="0"/>
        <v>8320</v>
      </c>
      <c r="D12" s="25">
        <v>8.32</v>
      </c>
      <c r="E12" s="22">
        <v>7.36</v>
      </c>
      <c r="F12" s="22">
        <v>7.72</v>
      </c>
      <c r="G12" s="26">
        <v>135</v>
      </c>
      <c r="H12" s="26">
        <v>13</v>
      </c>
      <c r="I12" s="21">
        <v>258</v>
      </c>
      <c r="J12" s="21">
        <v>20</v>
      </c>
      <c r="K12" s="5" t="s">
        <v>20</v>
      </c>
      <c r="L12" s="41">
        <v>400</v>
      </c>
      <c r="M12" s="44">
        <v>0.5</v>
      </c>
      <c r="N12" s="40">
        <v>22.24</v>
      </c>
      <c r="O12" s="37">
        <v>1100000</v>
      </c>
      <c r="P12" s="94" t="s">
        <v>33</v>
      </c>
    </row>
    <row r="13" spans="1:44" ht="19.5" customHeight="1" x14ac:dyDescent="0.3">
      <c r="B13" s="20">
        <v>44205</v>
      </c>
      <c r="C13" s="29">
        <f t="shared" si="0"/>
        <v>8459</v>
      </c>
      <c r="D13" s="25">
        <v>8.4589999999999996</v>
      </c>
      <c r="E13" s="22">
        <v>7.19</v>
      </c>
      <c r="F13" s="22">
        <v>7.58</v>
      </c>
      <c r="G13" s="26">
        <v>148</v>
      </c>
      <c r="H13" s="26">
        <v>14</v>
      </c>
      <c r="I13" s="21">
        <v>267</v>
      </c>
      <c r="J13" s="21">
        <v>18</v>
      </c>
      <c r="K13" s="5" t="s">
        <v>20</v>
      </c>
      <c r="L13" s="41">
        <v>500</v>
      </c>
      <c r="M13" s="44">
        <v>0.2</v>
      </c>
      <c r="N13" s="40">
        <v>21.71</v>
      </c>
      <c r="O13" s="37">
        <v>1300000</v>
      </c>
      <c r="P13" s="94" t="s">
        <v>33</v>
      </c>
    </row>
    <row r="14" spans="1:44" ht="19.5" customHeight="1" x14ac:dyDescent="0.3">
      <c r="B14" s="20">
        <v>44206</v>
      </c>
      <c r="C14" s="5">
        <f t="shared" si="0"/>
        <v>8661</v>
      </c>
      <c r="D14" s="6">
        <v>8.6609999999999996</v>
      </c>
      <c r="E14" s="21">
        <v>7.28</v>
      </c>
      <c r="F14" s="22">
        <v>7.63</v>
      </c>
      <c r="G14" s="26">
        <v>140</v>
      </c>
      <c r="H14" s="26">
        <v>15</v>
      </c>
      <c r="I14" s="21">
        <v>251</v>
      </c>
      <c r="J14" s="21">
        <v>20</v>
      </c>
      <c r="K14" s="5" t="s">
        <v>20</v>
      </c>
      <c r="L14" s="19">
        <v>400</v>
      </c>
      <c r="M14" s="5">
        <v>0.3</v>
      </c>
      <c r="N14" s="24">
        <v>22.19</v>
      </c>
      <c r="O14" s="19">
        <v>1100000</v>
      </c>
      <c r="P14" s="94" t="s">
        <v>33</v>
      </c>
    </row>
    <row r="15" spans="1:44" ht="19.5" customHeight="1" x14ac:dyDescent="0.3">
      <c r="B15" s="20">
        <v>44207</v>
      </c>
      <c r="C15" s="5">
        <f t="shared" si="0"/>
        <v>8251</v>
      </c>
      <c r="D15" s="6">
        <v>8.2509999999999994</v>
      </c>
      <c r="E15" s="21">
        <v>7.16</v>
      </c>
      <c r="F15" s="6">
        <v>7.5</v>
      </c>
      <c r="G15" s="26">
        <v>145</v>
      </c>
      <c r="H15" s="26">
        <v>14</v>
      </c>
      <c r="I15" s="21">
        <v>262</v>
      </c>
      <c r="J15" s="21">
        <v>17</v>
      </c>
      <c r="K15" s="5" t="s">
        <v>20</v>
      </c>
      <c r="L15" s="19">
        <v>450</v>
      </c>
      <c r="M15" s="5">
        <v>0.2</v>
      </c>
      <c r="N15" s="24">
        <v>21.23</v>
      </c>
      <c r="O15" s="19">
        <v>1300000</v>
      </c>
      <c r="P15" s="94" t="s">
        <v>33</v>
      </c>
    </row>
    <row r="16" spans="1:44" ht="19.5" customHeight="1" x14ac:dyDescent="0.3">
      <c r="B16" s="20">
        <v>44208</v>
      </c>
      <c r="C16" s="5">
        <f t="shared" si="0"/>
        <v>7397</v>
      </c>
      <c r="D16" s="6">
        <v>7.3970000000000002</v>
      </c>
      <c r="E16" s="21">
        <v>7.24</v>
      </c>
      <c r="F16" s="21">
        <v>7.41</v>
      </c>
      <c r="G16" s="26">
        <v>150</v>
      </c>
      <c r="H16" s="26">
        <v>13</v>
      </c>
      <c r="I16" s="21">
        <v>269</v>
      </c>
      <c r="J16" s="21">
        <v>19</v>
      </c>
      <c r="K16" s="5" t="s">
        <v>20</v>
      </c>
      <c r="L16" s="19">
        <v>500</v>
      </c>
      <c r="M16" s="5">
        <v>0.3</v>
      </c>
      <c r="N16" s="24">
        <v>21.61</v>
      </c>
      <c r="O16" s="19">
        <v>1600000</v>
      </c>
      <c r="P16" s="94" t="s">
        <v>33</v>
      </c>
    </row>
    <row r="17" spans="2:17" ht="19.5" customHeight="1" x14ac:dyDescent="0.3">
      <c r="B17" s="20">
        <v>44209</v>
      </c>
      <c r="C17" s="5">
        <f t="shared" si="0"/>
        <v>7778</v>
      </c>
      <c r="D17" s="6">
        <v>7.7779999999999996</v>
      </c>
      <c r="E17" s="21">
        <v>7.38</v>
      </c>
      <c r="F17" s="21">
        <v>7.62</v>
      </c>
      <c r="G17" s="26">
        <v>155</v>
      </c>
      <c r="H17" s="26">
        <v>14</v>
      </c>
      <c r="I17" s="21">
        <v>276</v>
      </c>
      <c r="J17" s="21">
        <v>20</v>
      </c>
      <c r="K17" s="5" t="s">
        <v>20</v>
      </c>
      <c r="L17" s="19">
        <v>400</v>
      </c>
      <c r="M17" s="5">
        <v>0.2</v>
      </c>
      <c r="N17" s="24">
        <v>22.32</v>
      </c>
      <c r="O17" s="19">
        <v>1400000</v>
      </c>
      <c r="P17" s="94" t="s">
        <v>33</v>
      </c>
    </row>
    <row r="18" spans="2:17" ht="19.5" customHeight="1" x14ac:dyDescent="0.3">
      <c r="B18" s="20">
        <v>44210</v>
      </c>
      <c r="C18" s="5">
        <f t="shared" si="0"/>
        <v>8023</v>
      </c>
      <c r="D18" s="6">
        <v>8.0229999999999997</v>
      </c>
      <c r="E18" s="21">
        <v>7.13</v>
      </c>
      <c r="F18" s="21">
        <v>7.37</v>
      </c>
      <c r="G18" s="26">
        <v>145</v>
      </c>
      <c r="H18" s="26">
        <v>15</v>
      </c>
      <c r="I18" s="21">
        <v>279</v>
      </c>
      <c r="J18" s="21">
        <v>17</v>
      </c>
      <c r="K18" s="5" t="s">
        <v>20</v>
      </c>
      <c r="L18" s="19">
        <v>500</v>
      </c>
      <c r="M18" s="5">
        <v>0.2</v>
      </c>
      <c r="N18" s="24">
        <v>20.190000000000001</v>
      </c>
      <c r="O18" s="19">
        <v>1600000</v>
      </c>
      <c r="P18" s="94" t="s">
        <v>33</v>
      </c>
      <c r="Q18" s="96"/>
    </row>
    <row r="19" spans="2:17" ht="19.5" customHeight="1" x14ac:dyDescent="0.3">
      <c r="B19" s="20">
        <v>44211</v>
      </c>
      <c r="C19" s="5">
        <f t="shared" si="0"/>
        <v>7378</v>
      </c>
      <c r="D19" s="6">
        <v>7.3780000000000001</v>
      </c>
      <c r="E19" s="21">
        <v>7.23</v>
      </c>
      <c r="F19" s="21">
        <v>7.49</v>
      </c>
      <c r="G19" s="26">
        <v>135</v>
      </c>
      <c r="H19" s="26">
        <v>13</v>
      </c>
      <c r="I19" s="21">
        <v>266</v>
      </c>
      <c r="J19" s="21">
        <v>19</v>
      </c>
      <c r="K19" s="5" t="s">
        <v>20</v>
      </c>
      <c r="L19" s="19">
        <v>400</v>
      </c>
      <c r="M19" s="5">
        <v>0.3</v>
      </c>
      <c r="N19" s="24">
        <v>21.29</v>
      </c>
      <c r="O19" s="19">
        <v>1700000</v>
      </c>
      <c r="P19" s="94" t="s">
        <v>33</v>
      </c>
    </row>
    <row r="20" spans="2:17" ht="19.5" customHeight="1" x14ac:dyDescent="0.3">
      <c r="B20" s="20">
        <v>44212</v>
      </c>
      <c r="C20" s="5">
        <f t="shared" si="0"/>
        <v>8709</v>
      </c>
      <c r="D20" s="6">
        <v>8.7089999999999996</v>
      </c>
      <c r="E20" s="21">
        <v>7.38</v>
      </c>
      <c r="F20" s="21">
        <v>7.59</v>
      </c>
      <c r="G20" s="26">
        <v>140</v>
      </c>
      <c r="H20" s="26">
        <v>14</v>
      </c>
      <c r="I20" s="26">
        <v>271</v>
      </c>
      <c r="J20" s="26">
        <v>17</v>
      </c>
      <c r="K20" s="5" t="s">
        <v>20</v>
      </c>
      <c r="L20" s="19">
        <v>450</v>
      </c>
      <c r="M20" s="5">
        <v>0.2</v>
      </c>
      <c r="N20" s="24">
        <v>20.09</v>
      </c>
      <c r="O20" s="19">
        <v>1200000</v>
      </c>
      <c r="P20" s="94" t="s">
        <v>33</v>
      </c>
    </row>
    <row r="21" spans="2:17" ht="19.5" customHeight="1" x14ac:dyDescent="0.3">
      <c r="B21" s="20">
        <v>44213</v>
      </c>
      <c r="C21" s="5">
        <f t="shared" si="0"/>
        <v>10603</v>
      </c>
      <c r="D21" s="6">
        <v>10.603</v>
      </c>
      <c r="E21" s="21">
        <v>7.18</v>
      </c>
      <c r="F21" s="21">
        <v>7.64</v>
      </c>
      <c r="G21" s="108">
        <v>132</v>
      </c>
      <c r="H21" s="26">
        <v>13</v>
      </c>
      <c r="I21" s="26">
        <v>280</v>
      </c>
      <c r="J21" s="26">
        <v>20</v>
      </c>
      <c r="K21" s="5" t="s">
        <v>20</v>
      </c>
      <c r="L21" s="19">
        <v>600</v>
      </c>
      <c r="M21" s="5">
        <v>0.3</v>
      </c>
      <c r="N21" s="24">
        <v>22.11</v>
      </c>
      <c r="O21" s="19">
        <v>1400000</v>
      </c>
      <c r="P21" s="94" t="s">
        <v>33</v>
      </c>
    </row>
    <row r="22" spans="2:17" ht="19.5" customHeight="1" x14ac:dyDescent="0.3">
      <c r="B22" s="20">
        <v>44214</v>
      </c>
      <c r="C22" s="5">
        <f t="shared" si="0"/>
        <v>9467</v>
      </c>
      <c r="D22" s="6">
        <v>9.4670000000000005</v>
      </c>
      <c r="E22" s="21">
        <v>7.29</v>
      </c>
      <c r="F22" s="21">
        <v>7.42</v>
      </c>
      <c r="G22" s="108">
        <v>142</v>
      </c>
      <c r="H22" s="26">
        <v>14</v>
      </c>
      <c r="I22" s="26">
        <v>263</v>
      </c>
      <c r="J22" s="26">
        <v>18</v>
      </c>
      <c r="K22" s="5" t="s">
        <v>20</v>
      </c>
      <c r="L22" s="19">
        <v>500</v>
      </c>
      <c r="M22" s="5">
        <v>0.2</v>
      </c>
      <c r="N22" s="24">
        <v>21.65</v>
      </c>
      <c r="O22" s="19">
        <v>1300000</v>
      </c>
      <c r="P22" s="94" t="s">
        <v>33</v>
      </c>
    </row>
    <row r="23" spans="2:17" ht="19.5" customHeight="1" x14ac:dyDescent="0.3">
      <c r="B23" s="20">
        <v>44215</v>
      </c>
      <c r="C23" s="5">
        <f t="shared" si="0"/>
        <v>9546</v>
      </c>
      <c r="D23" s="6">
        <v>9.5459999999999994</v>
      </c>
      <c r="E23" s="21">
        <v>7.17</v>
      </c>
      <c r="F23" s="21">
        <v>7.34</v>
      </c>
      <c r="G23" s="108">
        <v>145</v>
      </c>
      <c r="H23" s="26">
        <v>13</v>
      </c>
      <c r="I23" s="26">
        <v>270</v>
      </c>
      <c r="J23" s="26">
        <v>21</v>
      </c>
      <c r="K23" s="5" t="s">
        <v>20</v>
      </c>
      <c r="L23" s="19">
        <v>400</v>
      </c>
      <c r="M23" s="5">
        <v>0.3</v>
      </c>
      <c r="N23" s="24">
        <v>20.260000000000002</v>
      </c>
      <c r="O23" s="19">
        <v>1100000</v>
      </c>
      <c r="P23" s="94" t="s">
        <v>33</v>
      </c>
    </row>
    <row r="24" spans="2:17" ht="19.5" customHeight="1" x14ac:dyDescent="0.3">
      <c r="B24" s="20">
        <v>44216</v>
      </c>
      <c r="C24" s="5">
        <f t="shared" si="0"/>
        <v>7984</v>
      </c>
      <c r="D24" s="6">
        <v>7.984</v>
      </c>
      <c r="E24" s="21">
        <v>7.24</v>
      </c>
      <c r="F24" s="21">
        <v>7.74</v>
      </c>
      <c r="G24" s="108">
        <v>140</v>
      </c>
      <c r="H24" s="26">
        <v>14</v>
      </c>
      <c r="I24" s="26">
        <v>276</v>
      </c>
      <c r="J24" s="26">
        <v>19</v>
      </c>
      <c r="K24" s="5" t="s">
        <v>20</v>
      </c>
      <c r="L24" s="19">
        <v>450</v>
      </c>
      <c r="M24" s="5">
        <v>0.2</v>
      </c>
      <c r="N24" s="24">
        <v>22.49</v>
      </c>
      <c r="O24" s="19">
        <v>1300000</v>
      </c>
      <c r="P24" s="94" t="s">
        <v>33</v>
      </c>
    </row>
    <row r="25" spans="2:17" ht="19.5" customHeight="1" x14ac:dyDescent="0.3">
      <c r="B25" s="20">
        <v>44217</v>
      </c>
      <c r="C25" s="5">
        <f t="shared" si="0"/>
        <v>7657</v>
      </c>
      <c r="D25" s="6">
        <v>7.657</v>
      </c>
      <c r="E25" s="21">
        <v>7.33</v>
      </c>
      <c r="F25" s="21">
        <v>7.69</v>
      </c>
      <c r="G25" s="108">
        <v>135</v>
      </c>
      <c r="H25" s="26">
        <v>13</v>
      </c>
      <c r="I25" s="26">
        <v>267</v>
      </c>
      <c r="J25" s="26">
        <v>17</v>
      </c>
      <c r="K25" s="5" t="s">
        <v>20</v>
      </c>
      <c r="L25" s="19">
        <v>500</v>
      </c>
      <c r="M25" s="5">
        <v>0.3</v>
      </c>
      <c r="N25" s="24">
        <v>21.45</v>
      </c>
      <c r="O25" s="19">
        <v>1600000</v>
      </c>
      <c r="P25" s="94" t="s">
        <v>33</v>
      </c>
    </row>
    <row r="26" spans="2:17" ht="19.5" customHeight="1" x14ac:dyDescent="0.3">
      <c r="B26" s="20">
        <v>44218</v>
      </c>
      <c r="C26" s="5">
        <f t="shared" si="0"/>
        <v>7428</v>
      </c>
      <c r="D26" s="6">
        <v>7.4279999999999999</v>
      </c>
      <c r="E26" s="21">
        <v>7.18</v>
      </c>
      <c r="F26" s="21">
        <v>7.45</v>
      </c>
      <c r="G26" s="108">
        <v>130</v>
      </c>
      <c r="H26" s="26">
        <v>15</v>
      </c>
      <c r="I26" s="26">
        <v>258</v>
      </c>
      <c r="J26" s="26">
        <v>19</v>
      </c>
      <c r="K26" s="5" t="s">
        <v>20</v>
      </c>
      <c r="L26" s="19">
        <v>400</v>
      </c>
      <c r="M26" s="5">
        <v>0.2</v>
      </c>
      <c r="N26" s="24">
        <v>22.61</v>
      </c>
      <c r="O26" s="19">
        <v>1400000</v>
      </c>
      <c r="P26" s="94" t="s">
        <v>33</v>
      </c>
    </row>
    <row r="27" spans="2:17" ht="19.5" customHeight="1" x14ac:dyDescent="0.3">
      <c r="B27" s="20">
        <v>44219</v>
      </c>
      <c r="C27" s="5">
        <f t="shared" si="0"/>
        <v>8669</v>
      </c>
      <c r="D27" s="6">
        <v>8.6690000000000005</v>
      </c>
      <c r="E27" s="21">
        <v>7.37</v>
      </c>
      <c r="F27" s="21">
        <v>7.71</v>
      </c>
      <c r="G27" s="108">
        <v>140</v>
      </c>
      <c r="H27" s="26">
        <v>14</v>
      </c>
      <c r="I27" s="26">
        <v>278</v>
      </c>
      <c r="J27" s="26">
        <v>21</v>
      </c>
      <c r="K27" s="5" t="s">
        <v>20</v>
      </c>
      <c r="L27" s="19">
        <v>500</v>
      </c>
      <c r="M27" s="5">
        <v>0.3</v>
      </c>
      <c r="N27" s="24">
        <v>20.39</v>
      </c>
      <c r="O27" s="19">
        <v>1200000</v>
      </c>
      <c r="P27" s="94" t="s">
        <v>33</v>
      </c>
    </row>
    <row r="28" spans="2:17" ht="19.5" customHeight="1" x14ac:dyDescent="0.3">
      <c r="B28" s="20">
        <v>44220</v>
      </c>
      <c r="C28" s="5">
        <f t="shared" si="0"/>
        <v>8039</v>
      </c>
      <c r="D28" s="6">
        <v>8.0389999999999997</v>
      </c>
      <c r="E28" s="21">
        <v>7.19</v>
      </c>
      <c r="F28" s="21">
        <v>7.32</v>
      </c>
      <c r="G28" s="108">
        <v>145</v>
      </c>
      <c r="H28" s="26">
        <v>13</v>
      </c>
      <c r="I28" s="26">
        <v>262</v>
      </c>
      <c r="J28" s="26">
        <v>18</v>
      </c>
      <c r="K28" s="5" t="s">
        <v>20</v>
      </c>
      <c r="L28" s="19">
        <v>400</v>
      </c>
      <c r="M28" s="5">
        <v>0.2</v>
      </c>
      <c r="N28" s="24">
        <v>21.55</v>
      </c>
      <c r="O28" s="19">
        <v>1300000</v>
      </c>
      <c r="P28" s="94" t="s">
        <v>33</v>
      </c>
    </row>
    <row r="29" spans="2:17" ht="19.5" customHeight="1" x14ac:dyDescent="0.3">
      <c r="B29" s="20">
        <v>44221</v>
      </c>
      <c r="C29" s="5">
        <f t="shared" si="0"/>
        <v>8516</v>
      </c>
      <c r="D29" s="6">
        <v>8.516</v>
      </c>
      <c r="E29" s="21">
        <v>7.29</v>
      </c>
      <c r="F29" s="21">
        <v>7.44</v>
      </c>
      <c r="G29" s="108">
        <v>140</v>
      </c>
      <c r="H29" s="26">
        <v>15</v>
      </c>
      <c r="I29" s="26">
        <v>273</v>
      </c>
      <c r="J29" s="26">
        <v>20</v>
      </c>
      <c r="K29" s="5" t="s">
        <v>20</v>
      </c>
      <c r="L29" s="19">
        <v>500</v>
      </c>
      <c r="M29" s="5">
        <v>0.3</v>
      </c>
      <c r="N29" s="24">
        <v>20.29</v>
      </c>
      <c r="O29" s="19">
        <v>1400000</v>
      </c>
      <c r="P29" s="94" t="s">
        <v>33</v>
      </c>
    </row>
    <row r="30" spans="2:17" ht="19.5" customHeight="1" x14ac:dyDescent="0.3">
      <c r="B30" s="20">
        <v>44222</v>
      </c>
      <c r="C30" s="29">
        <f t="shared" si="0"/>
        <v>7993</v>
      </c>
      <c r="D30" s="6">
        <v>7.9930000000000003</v>
      </c>
      <c r="E30" s="21">
        <v>7.11</v>
      </c>
      <c r="F30" s="21">
        <v>7.39</v>
      </c>
      <c r="G30" s="108">
        <v>135</v>
      </c>
      <c r="H30" s="26">
        <v>14</v>
      </c>
      <c r="I30" s="26">
        <v>258</v>
      </c>
      <c r="J30" s="26">
        <v>17</v>
      </c>
      <c r="K30" s="5" t="s">
        <v>20</v>
      </c>
      <c r="L30" s="19">
        <v>450</v>
      </c>
      <c r="M30" s="5">
        <v>0.2</v>
      </c>
      <c r="N30" s="24">
        <v>22.16</v>
      </c>
      <c r="O30" s="19">
        <v>1200000</v>
      </c>
      <c r="P30" s="94" t="s">
        <v>33</v>
      </c>
    </row>
    <row r="31" spans="2:17" ht="19.5" customHeight="1" x14ac:dyDescent="0.3">
      <c r="B31" s="20">
        <v>44223</v>
      </c>
      <c r="C31" s="29">
        <f t="shared" si="0"/>
        <v>7716</v>
      </c>
      <c r="D31" s="6">
        <v>7.7160000000000002</v>
      </c>
      <c r="E31" s="21">
        <v>7.22</v>
      </c>
      <c r="F31" s="21">
        <v>7.33</v>
      </c>
      <c r="G31" s="108">
        <v>130</v>
      </c>
      <c r="H31" s="26">
        <v>13</v>
      </c>
      <c r="I31" s="26">
        <v>269</v>
      </c>
      <c r="J31" s="26">
        <v>21</v>
      </c>
      <c r="K31" s="5" t="s">
        <v>20</v>
      </c>
      <c r="L31" s="19">
        <v>500</v>
      </c>
      <c r="M31" s="5">
        <v>0.3</v>
      </c>
      <c r="N31" s="24">
        <v>21.39</v>
      </c>
      <c r="O31" s="19">
        <v>1300000</v>
      </c>
      <c r="P31" s="94" t="s">
        <v>33</v>
      </c>
    </row>
    <row r="32" spans="2:17" ht="19.5" customHeight="1" x14ac:dyDescent="0.3">
      <c r="B32" s="20">
        <v>44224</v>
      </c>
      <c r="C32" s="29">
        <f t="shared" si="0"/>
        <v>6380</v>
      </c>
      <c r="D32" s="6">
        <v>6.38</v>
      </c>
      <c r="E32" s="24">
        <v>7.15</v>
      </c>
      <c r="F32" s="24">
        <v>7.28</v>
      </c>
      <c r="G32" s="114">
        <v>136</v>
      </c>
      <c r="H32" s="114">
        <v>15</v>
      </c>
      <c r="I32" s="114">
        <v>247</v>
      </c>
      <c r="J32" s="114">
        <v>20</v>
      </c>
      <c r="K32" s="5" t="s">
        <v>20</v>
      </c>
      <c r="L32" s="112">
        <v>400</v>
      </c>
      <c r="M32" s="5">
        <v>0.2</v>
      </c>
      <c r="N32" s="24">
        <v>20.64</v>
      </c>
      <c r="O32" s="19">
        <v>1100000</v>
      </c>
      <c r="P32" s="94" t="s">
        <v>33</v>
      </c>
    </row>
    <row r="33" spans="2:16" ht="19.5" customHeight="1" x14ac:dyDescent="0.3">
      <c r="B33" s="20">
        <v>44225</v>
      </c>
      <c r="C33" s="29">
        <f t="shared" si="0"/>
        <v>7812</v>
      </c>
      <c r="D33" s="57">
        <v>7.8120000000000003</v>
      </c>
      <c r="E33" s="24">
        <v>7.2</v>
      </c>
      <c r="F33" s="24">
        <v>7.23</v>
      </c>
      <c r="G33" s="114">
        <v>145</v>
      </c>
      <c r="H33" s="114">
        <v>14</v>
      </c>
      <c r="I33" s="114">
        <v>256</v>
      </c>
      <c r="J33" s="114">
        <v>18</v>
      </c>
      <c r="K33" s="5" t="s">
        <v>20</v>
      </c>
      <c r="L33" s="19">
        <v>500</v>
      </c>
      <c r="M33" s="5">
        <v>0.3</v>
      </c>
      <c r="N33" s="24">
        <v>22.11</v>
      </c>
      <c r="O33" s="19">
        <v>1200000</v>
      </c>
      <c r="P33" s="94" t="s">
        <v>33</v>
      </c>
    </row>
    <row r="34" spans="2:16" ht="19.5" customHeight="1" x14ac:dyDescent="0.3">
      <c r="B34" s="20">
        <v>44226</v>
      </c>
      <c r="C34" s="29">
        <f t="shared" si="0"/>
        <v>7503</v>
      </c>
      <c r="D34" s="57">
        <v>7.5030000000000001</v>
      </c>
      <c r="E34" s="24">
        <v>7.13</v>
      </c>
      <c r="F34" s="24">
        <v>7.27</v>
      </c>
      <c r="G34" s="114">
        <v>138</v>
      </c>
      <c r="H34" s="114">
        <v>15</v>
      </c>
      <c r="I34" s="114">
        <v>265</v>
      </c>
      <c r="J34" s="114">
        <v>22</v>
      </c>
      <c r="K34" s="5" t="s">
        <v>20</v>
      </c>
      <c r="L34" s="19">
        <v>400</v>
      </c>
      <c r="M34" s="5">
        <v>0.2</v>
      </c>
      <c r="N34" s="24">
        <v>21.32</v>
      </c>
      <c r="O34" s="19">
        <v>1100000</v>
      </c>
      <c r="P34" s="94" t="s">
        <v>33</v>
      </c>
    </row>
    <row r="35" spans="2:16" ht="19.5" customHeight="1" thickBot="1" x14ac:dyDescent="0.35">
      <c r="B35" s="71">
        <v>44196</v>
      </c>
      <c r="C35" s="29">
        <f t="shared" si="0"/>
        <v>7911</v>
      </c>
      <c r="D35" s="113">
        <v>7.9109999999999996</v>
      </c>
      <c r="E35" s="50">
        <v>7.26</v>
      </c>
      <c r="F35" s="50">
        <v>7.39</v>
      </c>
      <c r="G35" s="115">
        <v>145</v>
      </c>
      <c r="H35" s="115">
        <v>16</v>
      </c>
      <c r="I35" s="115">
        <v>272</v>
      </c>
      <c r="J35" s="115">
        <v>20</v>
      </c>
      <c r="K35" s="49" t="s">
        <v>20</v>
      </c>
      <c r="L35" s="105">
        <v>500</v>
      </c>
      <c r="M35" s="49">
        <v>0.3</v>
      </c>
      <c r="N35" s="50">
        <v>20.41</v>
      </c>
      <c r="O35" s="105">
        <v>1300000</v>
      </c>
      <c r="P35" s="94" t="s">
        <v>33</v>
      </c>
    </row>
    <row r="36" spans="2:16" ht="15" thickBot="1" x14ac:dyDescent="0.35">
      <c r="B36" s="72" t="s">
        <v>21</v>
      </c>
      <c r="C36" s="70">
        <f t="shared" ref="C36:O36" si="1">AVERAGE(C5:C35)</f>
        <v>8059.2258064516127</v>
      </c>
      <c r="D36" s="28">
        <f t="shared" si="1"/>
        <v>8.0592258064516145</v>
      </c>
      <c r="E36" s="28">
        <f t="shared" si="1"/>
        <v>7.2354838709677418</v>
      </c>
      <c r="F36" s="28">
        <f t="shared" si="1"/>
        <v>7.4987096774193533</v>
      </c>
      <c r="G36" s="28">
        <f t="shared" si="1"/>
        <v>140.35483870967741</v>
      </c>
      <c r="H36" s="28">
        <f t="shared" si="1"/>
        <v>13.903225806451612</v>
      </c>
      <c r="I36" s="28">
        <f t="shared" si="1"/>
        <v>265.80645161290323</v>
      </c>
      <c r="J36" s="28">
        <f t="shared" si="1"/>
        <v>19.483870967741936</v>
      </c>
      <c r="K36" s="117" t="s">
        <v>20</v>
      </c>
      <c r="L36" s="28">
        <f t="shared" si="1"/>
        <v>461.29032258064518</v>
      </c>
      <c r="M36" s="42">
        <f t="shared" si="1"/>
        <v>0.29032258064516131</v>
      </c>
      <c r="N36" s="42">
        <f t="shared" si="1"/>
        <v>21.577419354838707</v>
      </c>
      <c r="O36" s="43">
        <f t="shared" si="1"/>
        <v>1303225.8064516129</v>
      </c>
      <c r="P36" s="56"/>
    </row>
    <row r="37" spans="2:16" ht="15" thickBot="1" x14ac:dyDescent="0.35">
      <c r="B37" s="116" t="s">
        <v>38</v>
      </c>
      <c r="C37" s="117">
        <f>SUM(C5:C35)</f>
        <v>249836</v>
      </c>
      <c r="D37" s="118">
        <f t="shared" ref="D37:O37" si="2">SUM(D5:D35)</f>
        <v>249.83600000000007</v>
      </c>
      <c r="E37" s="117">
        <f t="shared" si="2"/>
        <v>224.29999999999998</v>
      </c>
      <c r="F37" s="117">
        <f t="shared" si="2"/>
        <v>232.45999999999995</v>
      </c>
      <c r="G37" s="117">
        <f t="shared" si="2"/>
        <v>4351</v>
      </c>
      <c r="H37" s="117">
        <f t="shared" si="2"/>
        <v>431</v>
      </c>
      <c r="I37" s="117">
        <f t="shared" si="2"/>
        <v>8240</v>
      </c>
      <c r="J37" s="117">
        <f t="shared" si="2"/>
        <v>604</v>
      </c>
      <c r="K37" s="117" t="s">
        <v>20</v>
      </c>
      <c r="L37" s="117">
        <f t="shared" si="2"/>
        <v>14300</v>
      </c>
      <c r="M37" s="117">
        <f t="shared" si="2"/>
        <v>9</v>
      </c>
      <c r="N37" s="117">
        <f t="shared" si="2"/>
        <v>668.89999999999986</v>
      </c>
      <c r="O37" s="117">
        <f t="shared" si="2"/>
        <v>40400000</v>
      </c>
      <c r="P37" s="7"/>
    </row>
    <row r="38" spans="2:16" ht="19.5" customHeight="1" x14ac:dyDescent="0.3"/>
    <row r="39" spans="2:16" ht="19.5" customHeight="1" x14ac:dyDescent="0.3"/>
    <row r="40" spans="2:16" ht="60.6" customHeight="1" x14ac:dyDescent="0.3">
      <c r="B40" s="93" t="s">
        <v>34</v>
      </c>
      <c r="C40" s="120" t="s">
        <v>37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</row>
    <row r="41" spans="2:16" ht="19.5" customHeight="1" x14ac:dyDescent="0.3"/>
    <row r="42" spans="2:16" ht="19.5" customHeight="1" x14ac:dyDescent="0.3">
      <c r="B42" s="1" t="s">
        <v>39</v>
      </c>
      <c r="D42" s="119">
        <f>MAX(D5:D35)</f>
        <v>10.603</v>
      </c>
      <c r="E42" s="119">
        <f t="shared" ref="E42:O42" si="3">MAX(E5:E35)</f>
        <v>7.38</v>
      </c>
      <c r="F42" s="119">
        <f t="shared" si="3"/>
        <v>7.74</v>
      </c>
      <c r="G42" s="119">
        <f t="shared" si="3"/>
        <v>155</v>
      </c>
      <c r="H42" s="119">
        <f t="shared" si="3"/>
        <v>16</v>
      </c>
      <c r="I42" s="119">
        <f t="shared" si="3"/>
        <v>280</v>
      </c>
      <c r="J42" s="119">
        <f t="shared" si="3"/>
        <v>25</v>
      </c>
      <c r="K42" s="119">
        <f t="shared" si="3"/>
        <v>0</v>
      </c>
      <c r="L42" s="119">
        <f t="shared" si="3"/>
        <v>600</v>
      </c>
      <c r="M42" s="119">
        <f t="shared" si="3"/>
        <v>0.5</v>
      </c>
      <c r="N42" s="119">
        <f t="shared" si="3"/>
        <v>23.5</v>
      </c>
      <c r="O42" s="119">
        <f t="shared" si="3"/>
        <v>1700000</v>
      </c>
    </row>
    <row r="43" spans="2:16" ht="19.5" customHeight="1" x14ac:dyDescent="0.3">
      <c r="B43" s="1" t="s">
        <v>40</v>
      </c>
      <c r="D43" s="119">
        <f>MIN(D5:D35)</f>
        <v>6.38</v>
      </c>
      <c r="E43" s="119">
        <f t="shared" ref="E43:O43" si="4">MIN(E5:E35)</f>
        <v>7.11</v>
      </c>
      <c r="F43" s="119">
        <f t="shared" si="4"/>
        <v>7.23</v>
      </c>
      <c r="G43" s="119">
        <f t="shared" si="4"/>
        <v>130</v>
      </c>
      <c r="H43" s="119">
        <f t="shared" si="4"/>
        <v>13</v>
      </c>
      <c r="I43" s="119">
        <f t="shared" si="4"/>
        <v>247</v>
      </c>
      <c r="J43" s="119">
        <f t="shared" si="4"/>
        <v>17</v>
      </c>
      <c r="K43" s="119">
        <f t="shared" si="4"/>
        <v>0</v>
      </c>
      <c r="L43" s="119">
        <f t="shared" si="4"/>
        <v>400</v>
      </c>
      <c r="M43" s="119">
        <f t="shared" si="4"/>
        <v>0.2</v>
      </c>
      <c r="N43" s="119">
        <f t="shared" si="4"/>
        <v>20.09</v>
      </c>
      <c r="O43" s="119">
        <f t="shared" si="4"/>
        <v>1100000</v>
      </c>
    </row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</sheetData>
  <mergeCells count="10">
    <mergeCell ref="C40:O40"/>
    <mergeCell ref="B2:P2"/>
    <mergeCell ref="B3:B4"/>
    <mergeCell ref="C3:D3"/>
    <mergeCell ref="E3:F3"/>
    <mergeCell ref="G3:H3"/>
    <mergeCell ref="I3:J3"/>
    <mergeCell ref="K3:L3"/>
    <mergeCell ref="P3:P4"/>
    <mergeCell ref="N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2021-12-29T11:27:20Z</dcterms:modified>
</cp:coreProperties>
</file>