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 activeTab="3"/>
  </bookViews>
  <sheets>
    <sheet name="Numayadahi" sheetId="4" r:id="rId1"/>
    <sheet name="Salori" sheetId="5" r:id="rId2"/>
    <sheet name="Kodra" sheetId="6" r:id="rId3"/>
    <sheet name="Ponghat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7" l="1"/>
  <c r="D34" i="6"/>
  <c r="D34" i="5" l="1"/>
  <c r="D34" i="4" l="1"/>
  <c r="O40" i="7" l="1"/>
  <c r="N40" i="7"/>
  <c r="M40" i="7"/>
  <c r="L40" i="7"/>
  <c r="J40" i="7"/>
  <c r="I40" i="7"/>
  <c r="H40" i="7"/>
  <c r="G40" i="7"/>
  <c r="F40" i="7"/>
  <c r="E40" i="7"/>
  <c r="D40" i="7"/>
  <c r="O39" i="7"/>
  <c r="N39" i="7"/>
  <c r="M39" i="7"/>
  <c r="L39" i="7"/>
  <c r="J39" i="7"/>
  <c r="I39" i="7"/>
  <c r="H39" i="7"/>
  <c r="G39" i="7"/>
  <c r="F39" i="7"/>
  <c r="E39" i="7"/>
  <c r="D39" i="7"/>
  <c r="O40" i="6"/>
  <c r="N40" i="6"/>
  <c r="M40" i="6"/>
  <c r="L40" i="6"/>
  <c r="J40" i="6"/>
  <c r="I40" i="6"/>
  <c r="H40" i="6"/>
  <c r="G40" i="6"/>
  <c r="F40" i="6"/>
  <c r="E40" i="6"/>
  <c r="D40" i="6"/>
  <c r="O39" i="6"/>
  <c r="N39" i="6"/>
  <c r="M39" i="6"/>
  <c r="L39" i="6"/>
  <c r="J39" i="6"/>
  <c r="I39" i="6"/>
  <c r="H39" i="6"/>
  <c r="G39" i="6"/>
  <c r="F39" i="6"/>
  <c r="E39" i="6"/>
  <c r="D39" i="6"/>
  <c r="O40" i="5"/>
  <c r="N40" i="5"/>
  <c r="M40" i="5"/>
  <c r="L40" i="5"/>
  <c r="J40" i="5"/>
  <c r="I40" i="5"/>
  <c r="H40" i="5"/>
  <c r="G40" i="5"/>
  <c r="F40" i="5"/>
  <c r="E40" i="5"/>
  <c r="D40" i="5"/>
  <c r="O39" i="5"/>
  <c r="N39" i="5"/>
  <c r="M39" i="5"/>
  <c r="L39" i="5"/>
  <c r="J39" i="5"/>
  <c r="I39" i="5"/>
  <c r="H39" i="5"/>
  <c r="G39" i="5"/>
  <c r="F39" i="5"/>
  <c r="E39" i="5"/>
  <c r="D39" i="5"/>
  <c r="O40" i="4"/>
  <c r="N40" i="4"/>
  <c r="M40" i="4"/>
  <c r="L40" i="4"/>
  <c r="O39" i="4"/>
  <c r="N39" i="4"/>
  <c r="M39" i="4"/>
  <c r="L39" i="4"/>
  <c r="D39" i="4"/>
  <c r="E39" i="4"/>
  <c r="F39" i="4"/>
  <c r="G39" i="4"/>
  <c r="H39" i="4"/>
  <c r="I39" i="4"/>
  <c r="J39" i="4"/>
  <c r="D40" i="4"/>
  <c r="E40" i="4"/>
  <c r="F40" i="4"/>
  <c r="G40" i="4"/>
  <c r="H40" i="4"/>
  <c r="I40" i="4"/>
  <c r="J40" i="4"/>
  <c r="C20" i="4" l="1"/>
  <c r="C21" i="4"/>
  <c r="C22" i="4"/>
  <c r="C23" i="4"/>
  <c r="C24" i="4"/>
  <c r="C25" i="4"/>
  <c r="C26" i="4"/>
  <c r="C27" i="4"/>
  <c r="C28" i="4"/>
  <c r="C29" i="4"/>
  <c r="C30" i="4"/>
  <c r="C31" i="4"/>
  <c r="C32" i="4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22" i="6"/>
  <c r="C23" i="6"/>
  <c r="C24" i="6"/>
  <c r="C25" i="6"/>
  <c r="C26" i="6"/>
  <c r="C27" i="6"/>
  <c r="C28" i="6"/>
  <c r="C29" i="6"/>
  <c r="C30" i="6"/>
  <c r="C31" i="6"/>
  <c r="C32" i="6"/>
  <c r="C21" i="6"/>
  <c r="C20" i="6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18" i="4" l="1"/>
  <c r="C19" i="4"/>
  <c r="O33" i="7" l="1"/>
  <c r="N33" i="7"/>
  <c r="M33" i="7"/>
  <c r="L33" i="7"/>
  <c r="J33" i="7"/>
  <c r="I33" i="7"/>
  <c r="H33" i="7"/>
  <c r="G33" i="7"/>
  <c r="F33" i="7"/>
  <c r="E33" i="7"/>
  <c r="D33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O33" i="6"/>
  <c r="N33" i="6"/>
  <c r="M33" i="6"/>
  <c r="L33" i="6"/>
  <c r="J33" i="6"/>
  <c r="I33" i="6"/>
  <c r="H33" i="6"/>
  <c r="G33" i="6"/>
  <c r="F33" i="6"/>
  <c r="E33" i="6"/>
  <c r="D33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O33" i="5"/>
  <c r="N33" i="5"/>
  <c r="M33" i="5"/>
  <c r="L33" i="5"/>
  <c r="J33" i="5"/>
  <c r="I33" i="5"/>
  <c r="H33" i="5"/>
  <c r="G33" i="5"/>
  <c r="F33" i="5"/>
  <c r="E33" i="5"/>
  <c r="D33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O33" i="4"/>
  <c r="N33" i="4"/>
  <c r="M33" i="4"/>
  <c r="L33" i="4"/>
  <c r="J33" i="4"/>
  <c r="I33" i="4"/>
  <c r="H33" i="4"/>
  <c r="G33" i="4"/>
  <c r="F33" i="4"/>
  <c r="E33" i="4"/>
  <c r="D33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39" i="4" l="1"/>
  <c r="C40" i="4"/>
  <c r="C40" i="5"/>
  <c r="C39" i="5"/>
  <c r="C40" i="6"/>
  <c r="C39" i="6"/>
  <c r="C40" i="7"/>
  <c r="C39" i="7"/>
  <c r="C33" i="5"/>
  <c r="C33" i="6"/>
  <c r="C33" i="4"/>
  <c r="C33" i="7"/>
</calcChain>
</file>

<file path=xl/sharedStrings.xml><?xml version="1.0" encoding="utf-8"?>
<sst xmlns="http://schemas.openxmlformats.org/spreadsheetml/2006/main" count="229" uniqueCount="40">
  <si>
    <t>Date</t>
  </si>
  <si>
    <t>pH</t>
  </si>
  <si>
    <t>BOD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</si>
  <si>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</si>
  <si>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</si>
  <si>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</si>
  <si>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</si>
  <si>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</si>
  <si>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</si>
  <si>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</si>
  <si>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</si>
  <si>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</si>
  <si>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</si>
  <si>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</si>
  <si>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</si>
  <si>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</si>
  <si>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</si>
  <si>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</si>
  <si>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</si>
  <si>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NA</t>
  </si>
  <si>
    <t>Average</t>
  </si>
  <si>
    <t>Source:</t>
  </si>
  <si>
    <t>Logbook of Labarotory at Sewage Treament Plant</t>
  </si>
  <si>
    <t>Final
pH (Design- 6.5 to 9.0)</t>
  </si>
  <si>
    <t>Final
BOD (Design - &lt;20 mg/l)</t>
  </si>
  <si>
    <t>Final TSS (Design  - &lt;30 mg/l)</t>
  </si>
  <si>
    <r>
      <rPr>
        <b/>
        <u/>
        <sz val="26"/>
        <color rgb="FF1F3864"/>
        <rFont val="Arial"/>
        <family val="2"/>
      </rPr>
      <t>Numayadahi STP, 50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</si>
  <si>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Daily Feed Quantity  
MLD
(Design-
50 MLD)</t>
  </si>
  <si>
    <r>
      <rPr>
        <b/>
        <u/>
        <sz val="26"/>
        <color rgb="FF1F3864"/>
        <rFont val="Arial"/>
        <family val="2"/>
      </rPr>
      <t>Salori STP, 29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</si>
  <si>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 TSS (Design  - &lt;50 mg/l)</t>
  </si>
  <si>
    <r>
      <rPr>
        <b/>
        <u/>
        <sz val="26"/>
        <color rgb="FF1F3864"/>
        <rFont val="Arial"/>
        <family val="2"/>
      </rPr>
      <t>Kodra STP, 25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</si>
  <si>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 20 mg/l)</t>
  </si>
  <si>
    <t>Final TSS (Design  - &lt; 30 mg/l)</t>
  </si>
  <si>
    <r>
      <rPr>
        <b/>
        <u/>
        <sz val="26"/>
        <color rgb="FF1F3864"/>
        <rFont val="Arial"/>
        <family val="2"/>
      </rPr>
      <t>Ponghat STP, 10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</si>
  <si>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Daily Feed Quantity  
MLD
(Design-
25 MLD)</t>
  </si>
  <si>
    <t>Daily Feed Quantity  
MLD
(Design-
10 MLD)</t>
  </si>
  <si>
    <t>Daily Feed Quantity  
MLD
(Design-
29 MLD)</t>
  </si>
  <si>
    <t>Max</t>
  </si>
  <si>
    <t>Min</t>
  </si>
  <si>
    <t>Plant availability is less as retaining wall at Ghagharnalla was broken for nearby nalla from 10:00 AM to 02:00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</si>
</sst>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sz val="10"/>
      <color rgb="FF000000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 wrapText="1"/>
    </xf>
    <xf numFmtId="2" fontId="15" fillId="0" borderId="17" xfId="0" applyNumberFormat="1" applyFont="1" applyBorder="1" applyAlignment="1">
      <alignment horizontal="center"/>
    </xf>
    <xf numFmtId="2" fontId="15" fillId="0" borderId="18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11" fillId="9" borderId="20" xfId="0" applyFont="1" applyFill="1" applyBorder="1" applyAlignment="1">
      <alignment horizontal="center" vertical="center" wrapText="1"/>
    </xf>
    <xf numFmtId="15" fontId="10" fillId="0" borderId="2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6" fillId="9" borderId="14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2" fontId="18" fillId="0" borderId="7" xfId="0" applyNumberFormat="1" applyFont="1" applyBorder="1" applyAlignment="1">
      <alignment horizontal="center" vertical="center" wrapText="1"/>
    </xf>
    <xf numFmtId="2" fontId="13" fillId="0" borderId="7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wrapText="1"/>
    </xf>
    <xf numFmtId="2" fontId="10" fillId="0" borderId="7" xfId="0" quotePrefix="1" applyNumberFormat="1" applyFont="1" applyBorder="1" applyAlignment="1">
      <alignment horizontal="center" wrapText="1"/>
    </xf>
    <xf numFmtId="2" fontId="18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wrapText="1"/>
    </xf>
    <xf numFmtId="164" fontId="10" fillId="0" borderId="14" xfId="0" applyNumberFormat="1" applyFont="1" applyFill="1" applyBorder="1" applyAlignment="1">
      <alignment horizontal="center" wrapText="1"/>
    </xf>
    <xf numFmtId="2" fontId="10" fillId="0" borderId="14" xfId="0" quotePrefix="1" applyNumberFormat="1" applyFont="1" applyBorder="1" applyAlignment="1">
      <alignment horizontal="center" wrapText="1"/>
    </xf>
    <xf numFmtId="2" fontId="10" fillId="0" borderId="14" xfId="0" quotePrefix="1" applyNumberFormat="1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wrapText="1"/>
    </xf>
    <xf numFmtId="2" fontId="0" fillId="0" borderId="14" xfId="0" applyNumberForma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15" fontId="17" fillId="0" borderId="18" xfId="0" applyNumberFormat="1" applyFont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vertical="center"/>
    </xf>
    <xf numFmtId="0" fontId="0" fillId="0" borderId="24" xfId="0" applyFont="1" applyBorder="1" applyAlignment="1"/>
    <xf numFmtId="2" fontId="0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Fill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1" fontId="13" fillId="0" borderId="14" xfId="0" quotePrefix="1" applyNumberFormat="1" applyFont="1" applyFill="1" applyBorder="1" applyAlignment="1">
      <alignment horizontal="center" vertical="center"/>
    </xf>
    <xf numFmtId="2" fontId="13" fillId="0" borderId="14" xfId="0" quotePrefix="1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2" fontId="0" fillId="0" borderId="14" xfId="0" applyNumberFormat="1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 wrapText="1"/>
    </xf>
    <xf numFmtId="2" fontId="13" fillId="0" borderId="16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15" fontId="17" fillId="0" borderId="30" xfId="0" applyNumberFormat="1" applyFont="1" applyBorder="1" applyAlignment="1">
      <alignment horizontal="center" vertical="center" wrapText="1"/>
    </xf>
    <xf numFmtId="0" fontId="0" fillId="0" borderId="17" xfId="0" applyFont="1" applyBorder="1" applyAlignment="1"/>
    <xf numFmtId="0" fontId="13" fillId="0" borderId="16" xfId="0" applyFont="1" applyFill="1" applyBorder="1" applyAlignment="1">
      <alignment horizontal="center" vertical="center"/>
    </xf>
    <xf numFmtId="1" fontId="10" fillId="0" borderId="16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2" fontId="10" fillId="0" borderId="16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2" fontId="17" fillId="0" borderId="17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wrapText="1"/>
    </xf>
    <xf numFmtId="2" fontId="10" fillId="0" borderId="26" xfId="0" applyNumberFormat="1" applyFont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center" wrapText="1"/>
    </xf>
    <xf numFmtId="2" fontId="13" fillId="0" borderId="14" xfId="0" applyNumberFormat="1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2" fontId="10" fillId="0" borderId="28" xfId="0" applyNumberFormat="1" applyFont="1" applyBorder="1" applyAlignment="1">
      <alignment vertical="center" wrapText="1"/>
    </xf>
    <xf numFmtId="1" fontId="13" fillId="0" borderId="14" xfId="0" quotePrefix="1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15" fontId="17" fillId="0" borderId="17" xfId="0" applyNumberFormat="1" applyFont="1" applyBorder="1" applyAlignment="1">
      <alignment horizontal="center" vertical="center" wrapText="1"/>
    </xf>
    <xf numFmtId="15" fontId="10" fillId="0" borderId="3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3" fillId="0" borderId="17" xfId="0" applyFont="1" applyBorder="1" applyAlignment="1"/>
    <xf numFmtId="2" fontId="13" fillId="0" borderId="1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15" fontId="10" fillId="0" borderId="21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0" xfId="0" applyFont="1" applyFill="1" applyAlignment="1"/>
    <xf numFmtId="2" fontId="10" fillId="0" borderId="14" xfId="0" applyNumberFormat="1" applyFont="1" applyBorder="1" applyAlignment="1">
      <alignment horizontal="left" vertical="center" wrapText="1"/>
    </xf>
    <xf numFmtId="2" fontId="10" fillId="0" borderId="3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0" fillId="0" borderId="14" xfId="0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/>
    </xf>
    <xf numFmtId="1" fontId="13" fillId="0" borderId="16" xfId="0" applyNumberFormat="1" applyFont="1" applyFill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2" fontId="13" fillId="0" borderId="32" xfId="0" applyNumberFormat="1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/>
    </xf>
    <xf numFmtId="1" fontId="10" fillId="0" borderId="32" xfId="0" applyNumberFormat="1" applyFont="1" applyBorder="1" applyAlignment="1">
      <alignment horizontal="center" vertical="center" wrapText="1"/>
    </xf>
    <xf numFmtId="2" fontId="10" fillId="0" borderId="32" xfId="0" applyNumberFormat="1" applyFont="1" applyBorder="1" applyAlignment="1">
      <alignment horizontal="left" vertical="center" wrapText="1"/>
    </xf>
    <xf numFmtId="1" fontId="19" fillId="0" borderId="14" xfId="1" applyNumberFormat="1" applyFont="1" applyBorder="1" applyAlignment="1">
      <alignment horizontal="center" vertical="center" wrapText="1"/>
    </xf>
    <xf numFmtId="1" fontId="10" fillId="0" borderId="14" xfId="0" applyNumberFormat="1" applyFont="1" applyBorder="1" applyAlignment="1">
      <alignment horizontal="center" wrapText="1"/>
    </xf>
    <xf numFmtId="1" fontId="10" fillId="0" borderId="14" xfId="0" quotePrefix="1" applyNumberFormat="1" applyFont="1" applyBorder="1" applyAlignment="1">
      <alignment horizontal="center" wrapText="1"/>
    </xf>
    <xf numFmtId="1" fontId="10" fillId="0" borderId="14" xfId="0" applyNumberFormat="1" applyFont="1" applyFill="1" applyBorder="1" applyAlignment="1">
      <alignment horizontal="center" wrapText="1"/>
    </xf>
    <xf numFmtId="164" fontId="13" fillId="0" borderId="7" xfId="0" applyNumberFormat="1" applyFont="1" applyFill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wrapText="1"/>
    </xf>
    <xf numFmtId="1" fontId="10" fillId="0" borderId="14" xfId="0" quotePrefix="1" applyNumberFormat="1" applyFont="1" applyFill="1" applyBorder="1" applyAlignment="1">
      <alignment horizontal="center" wrapText="1"/>
    </xf>
    <xf numFmtId="1" fontId="10" fillId="0" borderId="14" xfId="0" quotePrefix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21" fillId="0" borderId="17" xfId="0" applyNumberFormat="1" applyFont="1" applyBorder="1" applyAlignment="1">
      <alignment horizontal="center"/>
    </xf>
    <xf numFmtId="2" fontId="22" fillId="0" borderId="1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8" fillId="6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9" fillId="8" borderId="7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5" fillId="0" borderId="9" xfId="0" applyFont="1" applyBorder="1"/>
    <xf numFmtId="0" fontId="2" fillId="2" borderId="25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6" fillId="3" borderId="13" xfId="0" applyFont="1" applyFill="1" applyBorder="1" applyAlignment="1">
      <alignment horizontal="center" vertical="center" wrapText="1"/>
    </xf>
    <xf numFmtId="0" fontId="5" fillId="0" borderId="27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7" fillId="5" borderId="14" xfId="0" applyFont="1" applyFill="1" applyBorder="1"/>
    <xf numFmtId="0" fontId="8" fillId="6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9" fillId="8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5" fillId="0" borderId="24" xfId="0" applyFont="1" applyBorder="1"/>
    <xf numFmtId="0" fontId="6" fillId="3" borderId="2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5" borderId="7" xfId="0" applyFont="1" applyFill="1" applyBorder="1"/>
    <xf numFmtId="0" fontId="6" fillId="10" borderId="19" xfId="0" applyFont="1" applyFill="1" applyBorder="1" applyAlignment="1">
      <alignment horizontal="center" vertical="center" wrapText="1"/>
    </xf>
    <xf numFmtId="0" fontId="5" fillId="0" borderId="29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85726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054" y="27398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1429422</xdr:colOff>
      <xdr:row>1</xdr:row>
      <xdr:rowOff>114280</xdr:rowOff>
    </xdr:from>
    <xdr:to>
      <xdr:col>15</xdr:col>
      <xdr:colOff>3441102</xdr:colOff>
      <xdr:row>1</xdr:row>
      <xdr:rowOff>744631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54622" y="302539"/>
          <a:ext cx="2011680" cy="63035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078095" y="441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078095" y="441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078095" y="441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078095" y="441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078095" y="441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078095" y="441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078095" y="441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5078095" y="4602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5078095" y="47853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5078095" y="49682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5078095" y="55168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5078095" y="5151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5078095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5078095" y="5699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5078095" y="5882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5078095" y="6065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5078095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5078095" y="6431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5078095" y="6614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5078095" y="6797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963029FD-5C06-457A-B777-87CE68D167F9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6E42F2B0-594C-4E3F-8DBE-B7919E4EF58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221C9C27-95C0-4CAC-9C04-03E2B35B30E4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3C7924BB-0C78-4D13-9C24-244F7535AE28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A5B721D2-D79E-4226-A2B8-EBF0C3F253FA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3E916ADA-4C2B-4E1F-AA87-675BB8273FC5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135C330-8A37-4321-979D-7E8465E2EBD0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F57B14D-9015-4317-A764-D7C878802562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FBCA349B-A95B-412D-B8CD-9EADE1B7C224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322CD64E-44BA-478E-8101-C2E1B2BDEF9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D1D8F294-E7DD-4A35-9217-96FE90ED084F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12235FC0-1CB1-43AD-BCB6-C038E08CE367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1ECBE6B4-1A53-40CD-90EA-A698D61A4A58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91BE0BEB-66FA-43D5-B70B-FA3D63829C9F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CBE18C0C-D2F7-4620-A3CC-1DB88D1CFCD1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98B18BFF-89EC-4825-981F-C49D93AEE305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DE91D78F-86CA-4208-9509-517D3541F816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C85FA18A-000C-4E39-B2A1-820BD2612629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480908D7-9CCD-437A-9085-5D6220A2D310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DCA61A47-F1DC-4B0B-BE97-6FDE3BCC8E63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BF0DFCCD-B616-42A5-BFD4-68B00C47F917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64F871A-D9EA-43B0-82E9-39B08D10DC52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ECABC791-8976-4C3A-BC33-D69AD0B61DC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C3C62124-6D0A-4A4E-8BBA-5982861194F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801B6B0-11BF-4973-8581-5D2B4226EE5C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1AE1D1BF-D23A-4884-9DD6-456B083CF343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CCC7D437-ABC3-474C-B881-DBCB2E7D9527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278B5A6-1FB4-42B6-B463-3B7756A8EF78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2630B83-1051-42F9-972E-B441A0962CDA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6EAFB699-2409-4AEA-B053-6842C91C91B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E33A5CF5-A9A7-4B8A-9786-6CC13BC9D4E6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FE6EC281-DFBB-49C2-8B8E-AF063FFD9ADD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20D6126D-3840-4E31-8351-760358C281D8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84AFF3BB-1280-498F-8770-05AAAB72FEEC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DB91C597-0951-4E5C-9BA6-503647DC6DF5}"/>
            </a:ext>
          </a:extLst>
        </xdr:cNvPr>
        <xdr:cNvSpPr txBox="1"/>
      </xdr:nvSpPr>
      <xdr:spPr>
        <a:xfrm>
          <a:off x="5078095" y="5974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A4CBEF1F-0CDF-4258-93F0-125E0E830F97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633F48D0-6EF2-4A1E-BBB0-E44D3B6D6F3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F3EF4E93-1C90-493F-B1C7-FBDEAE7F482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AD76235C-E084-406D-B48F-56F234E6B95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E34E6B-5E9C-4952-A97B-9623A5B8D72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846CFBBD-0020-4D6F-ADDC-D3CBA239996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F33F816-CB69-4988-B0F1-895CE087DE1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55CACF1-999F-4D95-A47F-C8646443232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05531AE-7A19-4C2A-9627-5B302324FDE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53D04E9E-CAA8-4700-A8CC-E65D19DD7D9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267D4598-1071-4D2E-A3C1-23034482913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F7C9BB27-FA22-413D-9E7F-C7AC919ABBC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2A24D025-9FCD-42D4-B16A-E9F9C6207BF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B56B739-E7DD-417D-B964-34B08FA10A9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5B02E946-BBB6-4929-A681-C4CA4BA4EE3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23772137-12AE-4BAA-8FAB-A216753315F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C4D5ADBB-2652-485F-9910-60D32B73E19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242D0B52-417B-49F7-935E-9446EA43BDD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A1FAB27-9C6E-4A83-893D-303B0849FA1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71AC0A1-8BF8-4280-8152-1F7C6BB245C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DBE462B8-AE67-49A9-BCD3-92D395E3C1F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36274E26-9205-49EA-8CFF-0D5D95D8DB7B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EC3F258-A831-4714-9886-CE7CC97CB56E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601A8C0-6A09-4433-BA68-9FD9DA7EDD6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AD2E57CE-F882-4DB5-9B7C-5487C6E18417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AAB0EA9-8ED4-46C4-BC40-3B6942E60F2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BCF65A58-E6B5-4BA7-B22E-4728868F1CE9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BF5707F6-F9AF-45C5-A157-63BED5B02B5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98586666-8F91-4E06-BEAD-B2BA38CBB66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4FD8FEDB-A880-46A9-B3C0-F6BA288B8DFD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E7D21B90-CC81-4A0E-93C6-40F45ED72273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EA80273-A250-4081-A4E4-C45D225562CD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F24E197A-6992-40AF-A271-915EBA97783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81F6DB7-6F1D-4510-A2EC-2311849033B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D8351477-0246-46A6-B0BB-959B59F2A80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8778C0A5-7CF9-4286-B738-E314560581A8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9DA2C4A7-4FFA-40A8-BFB2-E9CCB16BF4E3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184FD86C-8A7D-4E2A-AFD4-C252CC562070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51521698-78D2-4095-8DBE-2BD86111378C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424F301-BD45-4F30-BABB-9D2F94B83425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D08A8ECC-B322-40A6-B08D-AD4F0138884B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87312F6-74F3-4B95-AE99-649192B05082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766E48B1-8C67-426B-869B-753012DBCB1C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DFC68CF-15A3-438D-A0C0-A02C09151DB0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68A8614D-4D2B-425A-9D88-C6E443EE178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8AE636C8-5D4A-4C37-8CEC-CE94E61B6468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5D29901-3595-4181-ABB6-FC68B6A5FED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1D30CD74-75F4-47E1-8FD6-C50CAE99B321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DCC4B833-4636-482D-96F7-AF93B018259A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1222765-86DB-4B37-B494-ECA67BFE4195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9E11ED4C-4523-49BB-BB91-06D38245516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C693C337-729A-4820-BD15-5596EB91D77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5290329-8CA9-40F4-9667-927D5D78EB85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43DDE108-962A-498F-8B66-92901072D940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5A0DF31-D8D8-4D70-9DCA-5DF738FABFC9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D2C7A9C-512D-457C-B473-E6F58FC7155A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7154645B-BDCE-4CAB-A09A-F3092869802D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97CA7D21-EAE6-45DB-BEF4-357963BB89FF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9FD19C82-FCA1-4873-B0A3-245C15CFEA0B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23E5FB8-58F5-447D-AF77-36EEDFA0701E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2E08044-7667-4F9D-9C80-A56E3D0BE063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910F2BA-0B10-4797-A3FB-9E3101D51029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3E979D87-EEAD-4061-94E4-0458E5F09850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B72CCEC1-9278-4FCC-B93C-8005D1CE427D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40F60A65-2FA7-4859-BAB5-8CA6392B8FF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36F3A93-68DE-44BE-A319-218D3A730295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F4442752-01B1-4D5E-99D5-D35783322827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CA39187F-8437-4ED5-AA67-C6593523258D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DBF70485-6E29-4762-B42D-EEDD63E09ABD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CEACC26A-1B78-451E-AB3D-E1B8FBF3B094}"/>
            </a:ext>
          </a:extLst>
        </xdr:cNvPr>
        <xdr:cNvSpPr txBox="1"/>
      </xdr:nvSpPr>
      <xdr:spPr>
        <a:xfrm>
          <a:off x="5078095" y="63398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7108A424-9928-4CDE-8CBE-0AA3C3C0AD6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BA9E1A0-5849-420E-BB05-0A7CBB86140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EB2407D9-C3C2-487B-9DC7-B1E5027166AC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CDD7AE04-44D6-417E-BDA3-397F1188F04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DA1E41D3-4B2A-47E2-A9E3-2959C4AA18A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E68AC671-0788-46A1-9E88-1B59BDD74A6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EEF210-6693-42F5-A9ED-CDB35684A39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57234DA0-CD12-402A-99DD-6BE467A0980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5AE3BCFB-D900-4B22-BBEA-7EE39E78D7E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F5F60D76-D781-4F11-A257-11D15A6E2E6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972EB9F7-9988-41E3-804E-70953CE7937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5BBBE27-4065-4C52-8B9A-70D77F18D1B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7E857523-54FA-427B-A8B9-57F3E48618E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A90C5AD-30B0-47AE-85C3-3AC97881587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D6DFCF5B-2855-41E3-894C-B1F3C147EF5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89B1B774-E60A-4B3C-ADFB-CDEDFC4A07EC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7C78808-2A06-4CB5-82CD-6379945CF37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AF34524-168B-4DC0-9B53-687E5A7A070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F84624D-2C19-4C83-9A54-82ABB8210DE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F22B564-D2AF-4588-9CE3-4CB99037B31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DD06E2B3-9068-4FC8-8709-CFEB2F75E49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E89C1E41-AC85-411D-A4C6-81F6BDB2562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1D63AFF4-1334-4969-8975-93FA4A923F5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46EB815-CDB1-4860-8C80-2EA646325C9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F01619C5-97B7-421F-BAA1-800C90D809A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E9F41726-6728-47A9-9516-9064A1EB2DD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3973661-C36C-4E2F-816F-948EA45D73B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F86D94C0-B8D9-4AD3-8068-59BB9EA0E09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F69A22DA-9C74-4F7F-862A-FA9BB64B840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83AEA1A9-F46B-459A-8313-0680A4076E4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7CB1544-209E-43BE-A137-1E0356814EB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0D065B1-0B7C-4464-AFDA-97FFA5BA483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BA80921-B9B9-4AB7-B58E-6F0863BB2FC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D0EE65CC-B633-45DB-BD2F-F6C07CA9975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3C1CC916-762A-4817-B248-0A7F67E42AE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EB8BC6A7-B6C5-46B6-81BF-02C0D657A10C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C36A5A1C-A321-4CC9-876E-630FB889723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7D94D8C-DD32-4444-9A04-689FC9D7315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2F82AA4-D340-49F3-BEEA-48846063B6C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13C01DD-4315-46AD-BCC2-8965B90A5F0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2235F857-BC43-460B-B1F8-3BFF67FF21A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5ED94AA-63C3-43CB-AD2F-9802CFC1686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4F193FA-00A0-40CD-B099-8759F9CEEAA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C8ECC292-89DB-4EB3-B828-BBF4526B4FF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BC4DB30-9B37-4BF2-8089-DB8B77C46EB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21339F55-8C92-4719-9A40-635895E8369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6CE4902B-B740-4974-93C9-E7B5450081AC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55A73BD0-92C2-4778-810D-512D1B5C269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D880018D-7EF1-4A3E-8951-E734AEF7172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AE3A7F0D-9BA4-49FE-BDAC-9AAAE2FD6B2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596A08F-C206-4A6C-B708-06F729DDE28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2866A08B-B151-4B25-B689-DCFE6947AFC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D3AD918D-8D64-4E1C-BAF9-650C9B89856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D2EE311E-D8DE-4B70-B946-B03935E015D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DC39D566-BEA5-460B-BF31-8C9B9962453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C7A4496A-446B-4F65-A71D-D76CA14F542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998A048A-FCAC-4E70-861E-2B5E3BC3EB5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A21DBB3E-F063-4462-8902-419B62076CD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CDD21A70-649F-4D78-8FE6-526D361AC87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18815CA-520E-4062-A055-F4FE8477B22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B1C82CB0-B95C-401D-A55C-4068622CB37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FCC5B2B-4431-4AF9-8C6D-39F4A0FB09E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3E1CF5B6-2816-4A9F-AC44-2681E0C29B6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85DBCF8F-BCEB-4E63-9FC2-ECF77897EF2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F2D7AA3-FF69-4843-8D83-8599E848551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544DA913-FBEA-44DA-BB28-4ED90A74383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DE78B081-BEB1-43D2-80EA-B634FCE8963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31731051-938A-414A-B3CC-094DA4310D5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2987340-83B2-4E0D-83A7-7F16E37B792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8C50A20C-8007-4D84-98E2-72EA237FAC7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5DE6FDD-3E9D-49D7-82AF-E0D1FE45CF7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EFD57FA-F941-46D5-AF1D-62D931D104C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BCFDF2E-C66A-4432-9CB9-B71DE067E3C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D9C73517-BAD0-477F-9F28-D0FA896B99D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A8A86195-CA3F-4FCD-9E99-B174FE11CAA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828F75AA-B476-4B4C-8C31-5F70C8A4807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FA4D1763-45F9-49B1-9D2A-190F6E5D256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E74E252D-7E39-4E60-8C98-D4C2DC17B50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2477FDA-76CE-4A04-A58D-05F60A79572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D9EB4FC4-0C1E-4012-9779-B9F0EB4BD85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6E63091E-D99F-4BD3-BC42-59169701738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22E207C1-2587-4290-9E35-C4DAF5DDED0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4587D72-C45B-44E4-9338-14E25B5F1B4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9BC99A17-A19D-4CF7-AB58-A63842E5A42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990BAEC5-D706-4686-974A-BF87003BFDE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74EC4F83-A82E-4D81-B90C-71D73695BF4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E8BFB83E-280A-4A2B-AF9A-D69C378CA1C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3139BA36-C82E-43E5-9621-4A9F3DDDA9C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58BB174D-59CE-4241-890C-135CACA68C6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5CF80526-54A3-4AF3-A431-FEDB575300F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AC10FF07-FA85-4159-8321-58EAC6778AE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301400A5-AF20-4F3D-8E51-DC0A0C43AAB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292487A-B273-4F3B-A97A-ED8398C5416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5344A517-F24D-4C61-B86E-09629F5D91E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8CC806C-992E-4336-AF57-FBF55698177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4AF0985-2B64-410B-9FC4-350B14161CA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6A4AFAAC-08E4-4643-AA3F-E8D745B25F3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953EE364-96E8-4793-8145-B39CF7E5DB2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209C5172-1623-41F1-B8AA-CB18AD2B00E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5F2E7ADE-E3E5-43C8-91CC-DFF6ADA1AB7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DCAA8242-FBD2-4F1C-9B2D-3EB99E3E054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FE06C786-88A5-4744-826A-16FE3A820F3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DEA29784-7FC9-4716-8997-76DDD940B68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6F368F54-E4D9-48A1-8844-3682D699CEA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5EB47190-F761-4743-8D04-87BE134DF96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E41F43EF-8DCA-4058-BB88-12D768A60AB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969CB3AB-2A8B-4CAE-93A7-DF5BC9A13B1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18676F8-17F5-41E9-ABB4-1C22A336EEA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F20ECBC6-D6C3-49C6-A04C-ED696AF7930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516C8163-3359-4178-9CE6-55DCF8AEA2F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3CC1E1FE-F7B1-4FE1-90F5-DCFCCCEB0F0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DB3B392-5BCD-423D-8CF4-0FC83E883CA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893472C9-6863-4379-AD52-9F7F1F5F339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B1457649-76B0-486E-9510-E7E2109897A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6259FC0-EC9E-4AAA-8140-621A182EBD9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AF361B27-7782-4D70-89D3-E1E1A704FFF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D02633A3-B074-45F5-A3FD-414DFD93C31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E916252-DB99-4D8C-97FC-92B6CA2CB8B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E348826-130F-43B6-B086-0FECAACDB0D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98F95A72-821D-48E9-BA45-B9C1AB8610F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CC6D7ABD-7957-4B2F-8B30-0582CDBF49E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508E7D8-B21D-4838-9D2B-85C3F0C63BF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B555B47-CD90-49CF-8363-20BB0C03300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2F4AD768-E437-4050-B0F5-7E0DDF51FA9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9B8F7406-222D-4757-A56F-DC73830EF3B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A082CBDE-091F-4E73-BEB6-DE091A7674F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6A9714CC-7A23-4099-BE9B-B3B6D380DAA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459DA89-FFD8-4331-A948-3AA9E46CAD8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B775E5F-723D-44A1-9CD0-33450846735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C70F6D0F-9B7D-492A-BF34-8ACCAE282DB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7759101-B07A-4F35-9EB9-20C3E830DA4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B6E50CD4-E63B-42AF-8133-71F3B2D1B9E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B33AB76-EBD0-4A5B-A494-028D63779EB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510CC576-90CF-4AAA-8682-829FACB63D5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1E2166D5-24DA-4D43-937D-AE7627D1703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8C0CF5B0-5207-435C-9435-C41D708118E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6417E3C-97CA-40A7-ACF6-226AF7B1691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8548B147-A17F-4B46-8C18-A45B7E973E8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9414A648-7790-4BC7-B5FB-65F0D3B4A83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41651BB-5E91-4830-8713-EE2159709CC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621FDBE-12A1-437C-B41C-ED23379917C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207A1B01-DB60-4B24-BDBF-5F3FE49C4EA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EA2C23EE-355C-4AAC-ADB1-0F78BA96BDB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8BB2BC38-F5F4-4D50-B82B-92D3FF7D032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8A7F8A0-C1F9-4FCD-9A55-DBC66CE18C9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1D388D6-C1F1-4439-9F27-2763F706113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65A8A1E-ACFD-4E12-9302-3422B774BE7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EB85D068-AB48-4518-9B48-BEE68EB482F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46723030-DB4D-4CD5-B554-712A33086BD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F4948066-80A6-4541-8F33-8483666B048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AE74B9B-2C10-4ED7-80DE-DB21AF9C302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6D1980A-FF69-4E72-9C7B-1B0180474FF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BD1FC7C8-F89D-49AE-AE9B-74A623B9CB0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C3E3BB1B-34C5-40CB-B906-7A54847D772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23E61DB3-4459-4E48-9CC1-091E795A1C9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E014F3A8-F419-4A8F-ADA1-D606071CFF3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6E7E2EE1-27BF-4937-8FFD-2B98DFC7F32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9AAF172-E208-4D8C-908E-1DBC4E7FE5A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C2BB3DF8-FA47-4D20-B55B-BDBCD9E8819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1184BC54-ABDC-4DEE-B424-D3DB2B569FF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520BB652-3508-469A-96CC-2D7C8E5FC06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C45B8E53-23F6-465D-A1AD-3697BF4BF04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5C546EC1-10FC-44EA-9DB0-DD6C9A62FB2C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3F351436-A052-4B4D-BD49-CA6836A7E77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2C7F8DA9-FF6C-445B-864E-532CF818026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90E949C5-40FA-4CC3-8415-073C80460DE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C5BE2E7-3688-4C59-9868-B461F8FECB1F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5978757D-4B6A-4C61-A9B0-D8561D69471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C697C82A-E38E-48C4-9074-88E7C647A28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A18139CD-E992-407D-BBB0-99570BDB821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82560E9B-48E1-4B13-A554-8B16AD914AB6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A1A5256D-FA81-467E-8C07-A6D1CB8E525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61AC4C07-1DF8-4219-BB95-BB95B9830F28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6CD25DE-8BDB-472D-809E-EE37BCF3C3CA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CC6C88C4-1552-42A6-8B8A-53743180D38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8F0D28EE-E3A9-4C9A-9FF3-A39C12FF176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630D28E8-2E3D-40BD-B5C4-1150071A7E90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6D4F2938-0CF5-4DA9-B609-72029D5A11E3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5D4DDBFF-E3C4-4A1F-ABEF-2E1D061071F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DE37C7E-F8CA-4110-8BAD-BFF2BD1FC58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90B43D-0E73-468A-8F6B-B5F93E6F573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309F2BF8-7CA3-44D9-BA17-948DE852754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561C77C-7916-48E4-BDF3-5DF0ED91B309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F5E57B1C-0A21-4D87-B2ED-D9DB840B58AC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49BF450C-65C7-4295-A2F4-92C398BA918B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33AC5AF-E1F7-4656-9FF8-6EE19C051A5D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6997D0C2-1E31-4CD1-88C2-B1DEC0DC14C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57A907B6-A8D7-4F0E-9230-18F2D23C0EDE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DF0D7F4E-257B-4A6E-B84B-B9E37C2514C5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D48D37CE-17D8-4F97-87E8-AFF7FCB32B07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FC16E37-A93C-44DF-8DD1-834FECDD1C2C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A57E28A-E0A5-4767-9163-F695441E14C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E3E4A82-E049-450B-9548-5CB4B70C8922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4C420E7-92D3-48E9-9716-EDEB7A871B6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42BDEA1F-5622-44CF-ABBE-9ED9B88C5341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0CD42C0-74D7-40AE-BEBC-28563AFB5EE4}"/>
            </a:ext>
          </a:extLst>
        </xdr:cNvPr>
        <xdr:cNvSpPr txBox="1"/>
      </xdr:nvSpPr>
      <xdr:spPr>
        <a:xfrm>
          <a:off x="5078095" y="52425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B1E3633-225F-4DA6-9113-F5AD264DF716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2C8E8BD-0675-4D42-A80E-2C189E172522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757D6188-319D-4170-8C28-A9541129B3B9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7D6BB915-CFC8-4B9D-8FAE-AA139591ABB6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C1457298-BD70-4ABC-84A1-68278D191BB5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722F686C-79AC-48ED-9EA4-92D04E9E0D3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708D669-F8C9-4843-8C61-ED97D3832E83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CACA62D8-A81D-4E0C-9999-F5F1C7628F98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AFAF2D84-697F-4568-A4B2-1FCB8E9150D9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E965147E-85D3-4B09-A986-61B1AF3242ED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FB84815-8849-4376-B0E3-610F4D3EB122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93362645-DD89-4A40-846B-6865DAF86A5E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52558664-3A09-4927-9D8A-C86053268206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7993C6BB-1C12-498B-ACEE-678480030D82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30B655A0-1EDA-4815-92B9-FB2FA27560FB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57098DDA-454A-4428-86FE-816A8AF77D1C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F9F98315-A6FE-4C07-810C-C18A4376A152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E77BB4D5-8EBE-4C3B-AF15-BD15249A5CAC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FF78698C-9266-4511-AED3-61C494908308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7E4795CF-F738-45E3-8AAD-84D36D7B9603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160A9D7D-4784-4F2A-AC88-627AA3363627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B070E6AE-50D8-4EBB-A43F-7738764135A3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E502FC7D-F9B4-4181-BF7A-6346298ABA18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6BA6FDE4-640E-4C91-B7EE-7E37EAD2F0CB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60B178EB-4306-40D0-827B-DAA4FA1FFEC4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03B0F65-56E9-4261-8C22-3ABAE56BDD8E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F109967F-1C23-4908-B26B-0E0369D694EC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583FE7C-38FD-4390-A0FE-904A5350F2EA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CD387BD9-0BFA-4ED4-A32E-AD0E760928F6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708272E9-2AE1-484B-A065-7B3A079A33BE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7ECA53F7-ABB0-4C37-8B26-2465CA917DA2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97D0E10-5E7B-44F3-836F-37D118ACE55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231BEE4-5FA2-4209-9E5F-48CEAD5D5638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2081A66F-0868-4EDC-9D5A-9AF50551981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E62538EE-6C31-43C2-B46D-DB614B835C55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63467E46-AA3F-4C3F-967B-8D1EF76296F6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76712D-FC76-45F8-8B35-DDE96DD43E49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FA884C4C-A4C0-483F-ADBF-8B700E891542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78196F6E-95B9-44DD-991F-3E97090B8E50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D07DC6C0-7C62-4FB5-AE04-8D88FA3A7D59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6CB6436D-FC29-4349-98D1-371B55E26542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6AFED0C2-055F-4975-81BB-0E2525440827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C9B265CA-42A9-4057-916A-A0E407D60568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8049B554-69EB-4C42-8D9F-2460E944D889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B69A39C6-E7CD-46E1-A82D-F983D8A309A9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01E696B-7866-43FE-8EAF-33E9D7AAA3C0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AEF41A76-3F0D-4F29-B9D7-4A241E9F9122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D1AD501-2C7A-457E-B0AD-2345E42B1032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AE62789F-5CD4-40A3-964A-63A1F17AAB96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25560D42-81D1-40AB-8854-2EC1AF604226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8D42591A-2D0D-4C7F-B0C8-22FCD2B691D9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BDBE1123-73D8-457C-961F-695837B01D45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D2C7565-0A11-48AF-8A7A-34C54CD6964A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8DA3F9BE-1D0A-416E-BFAF-1207401E9481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2627630-8ADA-4383-8990-0F5CD17D69C8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88E4A498-D7A8-4AD3-B80B-C02D2166492A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1FB21874-FC79-46FD-9B57-B3CB60B508FF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530E4EC7-3E18-4DE0-97FA-2619B777ECF4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11E4925C-607A-48A9-8F3C-C9542579AFCD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FEC9689-E6C4-4CE5-8005-3D66D6E23076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4B82414-E2AB-4629-90A2-A6FC0023943C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6B4E6698-C2FF-48E1-84B6-8D3E792E34E0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C68A3C6-0F30-4B84-81A5-441F0C8B18F1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24260A95-6DB8-450C-B3EB-000BD5A9EA80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4C0BFB5B-417B-409F-A3F7-67162BD9274D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AD997B46-0C52-4C0E-A18F-88E2A1452696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7566003E-7558-4A5E-BB30-63885E41E1E7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F12C180B-6412-4C7C-8A11-0F2A8852D150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B5727476-4C8C-4455-B5BF-71207426ADF5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77272449-B1A1-47BC-B442-E280CF88D864}"/>
            </a:ext>
          </a:extLst>
        </xdr:cNvPr>
        <xdr:cNvSpPr txBox="1"/>
      </xdr:nvSpPr>
      <xdr:spPr>
        <a:xfrm>
          <a:off x="5078095" y="5608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5206919E-9C1B-4122-AFB7-8CAE6930BE9B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7A362C75-8549-4D1D-9A02-E0B3CB0C1AC6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6E467BB2-D97F-4E16-9343-0525D82F5241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A2142F04-EAAE-4264-A656-2FC49480D492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11AF0C79-7627-42EB-BC51-2FDFCC68CA88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81E6A2D2-059F-41C5-A2C0-AF54B982903E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B8AF695-C84A-4F13-8D02-E787F2C7D7AD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AEF7D18C-1FD5-4AE7-B21E-CF188F9C9173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95E3652A-FC86-49B8-B076-731FB90FE20C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294747BC-A445-40F8-A1BF-A9AAB0393BF0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1948905C-0342-4FB8-A075-9DBA17A74761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D0E2A534-05D8-48B5-98D1-693A4462B94D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69907D37-F212-48C1-8BD7-F37675972C34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80C6649A-66E3-41D9-A7AD-CEF8C32C973E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28073A12-66E0-4EB9-AA25-3411880ED973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C1A1185E-FD43-4467-9EE8-1C5D5108A021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DC9AD8AC-40FC-467A-8B94-6F1F31D6B9FD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4CAD872D-FF4E-48A8-9103-6882F0EFD9CA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CD0E06D-7643-43AD-A4C5-C8E19406712C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6D7B13BB-A5C8-41D5-8D25-9E3F3A1582D6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5B94E297-7509-4606-A092-CD89FCC8F16C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6592EF3-F330-4DDC-8059-F429B2A75D89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B835360D-CA72-4758-8D6B-B3374FB74E3E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637FD203-08DE-45C3-AEB5-08981C67A2A1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98B11B36-B4BA-4D9F-A223-0FA975C7138B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73EFC8D1-E0EA-4874-85B5-22D5FD8CA9DD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3045F66D-EBA3-4DC2-B02B-EDE92DC121C8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174EDFA5-37F3-4890-A234-CFE5D494E259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C88C0240-5D55-4F41-AA40-C7B5D8FEF72B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40A3381-B38B-4903-9064-714B65695676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EDF730DD-4D71-47AA-8ADE-4BBB0589A230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9FF16661-370B-45B1-AB0D-9DF5EC81F426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92D2A67-2501-4D92-9BFE-9BDB25F84D48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B85704A-7003-4EA4-9220-F595BC99C723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FE841FFF-7596-4C77-A892-5BCC6E62E771}"/>
            </a:ext>
          </a:extLst>
        </xdr:cNvPr>
        <xdr:cNvSpPr txBox="1"/>
      </xdr:nvSpPr>
      <xdr:spPr>
        <a:xfrm>
          <a:off x="507809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" y="276225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3365" y="27622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342248</xdr:colOff>
      <xdr:row>1</xdr:row>
      <xdr:rowOff>111122</xdr:rowOff>
    </xdr:from>
    <xdr:to>
      <xdr:col>15</xdr:col>
      <xdr:colOff>2353928</xdr:colOff>
      <xdr:row>1</xdr:row>
      <xdr:rowOff>750998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70021" y="301622"/>
          <a:ext cx="2011680" cy="639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93919</xdr:colOff>
      <xdr:row>1</xdr:row>
      <xdr:rowOff>77532</xdr:rowOff>
    </xdr:from>
    <xdr:ext cx="809625" cy="685800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790" y="265984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203693</xdr:colOff>
      <xdr:row>1</xdr:row>
      <xdr:rowOff>122738</xdr:rowOff>
    </xdr:from>
    <xdr:to>
      <xdr:col>15</xdr:col>
      <xdr:colOff>2215373</xdr:colOff>
      <xdr:row>1</xdr:row>
      <xdr:rowOff>758679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86403" y="311190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5078095" y="37795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5078095" y="4145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113602</xdr:colOff>
      <xdr:row>1</xdr:row>
      <xdr:rowOff>67139</xdr:rowOff>
    </xdr:from>
    <xdr:ext cx="809625" cy="685800"/>
    <xdr:pic>
      <xdr:nvPicPr>
        <xdr:cNvPr id="11" name="image1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870" y="26228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159277</xdr:colOff>
      <xdr:row>1</xdr:row>
      <xdr:rowOff>110972</xdr:rowOff>
    </xdr:from>
    <xdr:to>
      <xdr:col>15</xdr:col>
      <xdr:colOff>2170957</xdr:colOff>
      <xdr:row>1</xdr:row>
      <xdr:rowOff>746913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0301" y="306118"/>
          <a:ext cx="2011680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7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5078095" y="396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5078095" y="4693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5078095" y="49377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5078095" y="56692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5078095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5078095" y="5425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5078095" y="44500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0BC8305-3040-4BC2-A435-5E6D89B63302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A76716E7-AB65-43BF-8AA0-64636BF4FF77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0777A8C-D341-43C2-97B3-19F9A5ADBFBD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4E98C079-46AD-4960-91CF-155BF7501C8B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0F2ED3D-B370-4ACF-9D41-7362D5202747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6AEFC57C-79CF-4AB0-8CF1-5F5D488D6745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841E27A-9402-4484-B0EC-00BFB446281D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855EC4E1-5BFC-40A4-AE84-521B49B89A17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C54F69D-7C07-4CE3-9AA4-837C74FAD842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99AB5561-5CF4-4A9A-B3DA-1A5489BC5BF4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34B8246-6B1D-4F7D-8AD3-378283495126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24A4267-26FE-40E1-B430-E43735C88859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B434B891-A7F7-4E50-B6EA-CF1398EBB241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621A90AD-B497-46B9-A028-7B28378DF1F9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E7F916B-C39F-4FB5-B11C-0C7EFDAE1CB6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C8FD270B-7AEF-4056-B72B-258A2B0F69C5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A78D15C-567A-47B7-8C1F-F833BA17232A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D2D80DB2-1DDA-4CB6-8DF3-BED3223B6020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2067755-1BEA-4A3E-8EDC-C23CAD715D55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27942-42A7-4CA1-A00C-970F6E60E2ED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C38A5154-20EE-4FDB-8883-678356198B7B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F3225C97-4CE4-4747-880E-880FCFD79E2D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F9597365-AAA5-4724-BE2C-013F1C3EE8F3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146A3119-2DA7-4475-A27B-2A6C9A143213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B65F521A-0F4C-4A9F-AB70-80B864D47678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7719F6A-A427-499E-B602-7A2A8735B6FD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6A50CE6B-3942-4093-93AC-7A559BFE9E49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1B1E26B1-F926-45EF-ACE4-83771250E83E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78F2A54-5F77-4822-850A-E066956DEB54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99EDAA05-D33C-484E-83B9-82C9BAA50793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2943AB1D-BABF-4FA1-9845-C5439FD00196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3772E74D-7B9E-484E-A8F6-8BD666D2F6ED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6D175A50-EC8D-4B18-BADE-133EF4A7CFCD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B1CF07B-FCD6-47E6-B70B-2DEED1A159EE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71B13427-B705-4C7C-A42B-2D55828F3677}"/>
            </a:ext>
          </a:extLst>
        </xdr:cNvPr>
        <xdr:cNvSpPr txBox="1"/>
      </xdr:nvSpPr>
      <xdr:spPr>
        <a:xfrm>
          <a:off x="5078095" y="68884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CC654C50-A9AC-434B-8412-AFE236BDAFF1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8A3986F3-B682-4F9F-A979-16865655D22C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0F68920-CAAD-4641-BD1E-9099F01CE75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0F24184-C763-4D96-AD04-1B6ED13288FA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FCE12341-988A-4694-A329-67CEA24BE4A6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2886295-C957-4B34-8200-A29113E743F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4B3268A-C687-4B9C-8BF9-74DE64E17B3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6C8764A-5172-47F0-9A52-8B1EF494BF2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D506384-19FE-469D-8DD9-9DBB4AA1BA26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B661CD7-2DCE-4146-880F-55FDE32330D6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1C90BA8C-85BD-44CF-AC25-8FA6383787C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13BD24E1-E935-47DD-8BAD-250892C3798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3C82672B-43A2-49CD-AC17-BDBBEFB1462A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ACBDDBBE-7F4F-45F1-B5CE-976218EDD0D1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D6B23A2A-DF1A-4750-9FB6-4403568038A8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69DF1028-85E1-45BA-B43D-1FD94BB3B2F0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8E7EA329-9F05-44CB-995C-A1BD1797E504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6D0762EE-F92C-4154-B6FB-898891EDEA9E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35B69CC3-0628-45DA-97EB-33DC79AEC5C1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DACE52DE-CD91-437D-ABC4-950B2D7995B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66BE1AE-4E40-411D-B5F7-9989538564A6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E5341D-AA2B-46D4-A673-90CEF7791931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1C250D8F-1EA6-40B3-9CA9-DC66D8E3FEB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B7E17BF2-3597-4347-B2C8-9B9F2C11D14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8C23BD6-BC11-40D0-A443-C024B1948AC9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206EAA3D-81E2-4E42-BB1A-9D6749E00AAD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E810FC38-1C16-425E-A0D0-D9CB1F9C3AE8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B7268273-684A-4CAB-88F4-A6B65C87387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84E2E7B3-8ADD-4BB9-B48E-609EFE601048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CCF2A424-63F0-4A5E-A5BB-964ABFEE1AF5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AD90F279-55EE-4B57-8146-372FF26B1AFE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F4E1E300-E2C9-432F-BC49-8056522E61CD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19B3557-BBC5-493F-81A7-AECC62FDEA4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CF1FBED4-49FB-436D-BB64-779641A38CBF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B95C92E-304E-4C25-AC5E-772802899DE3}"/>
            </a:ext>
          </a:extLst>
        </xdr:cNvPr>
        <xdr:cNvSpPr txBox="1"/>
      </xdr:nvSpPr>
      <xdr:spPr>
        <a:xfrm>
          <a:off x="5078095" y="71323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564397F7-F060-4BBF-8D77-7072EB55C6F0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66B55887-DD8E-4950-9DFB-7866BDFB565C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86B94C48-3787-4DCA-AF30-D7F2AC9BA28F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7A65B29C-9258-47A8-8E31-EB31ADF041D3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C7B80C61-1582-4F81-8746-881F2128025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7338DCC4-410F-4423-9723-586E01D0AB5A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F925B484-7B28-4B8C-BC6D-2A74571CA608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F9F038DF-79C5-43EA-B21E-96F34331830D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36EEA97-CBBD-4481-A15F-91A5C7BB9916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F158E49D-FB19-408D-B884-6BD26D68CF6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F43637C-1ED8-47F8-A0B3-CAE364A0F66C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73DC92E-E346-4F6C-B530-E1DBA6FF8DC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7314FC9-3DF5-414D-B8EB-2AF01DAA3526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1F9EA853-4B1C-4499-B150-BE29583537FA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F9E9D84-5354-4A6C-B642-77C828AF524A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BB9A5FDD-7DDD-4132-88CD-C3EF68651524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B4D07F1A-91CB-4ED7-BB38-5899F3F56E93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3353C558-9B44-48B0-9B98-507FCBCE0787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717B8D40-53A7-46FD-9A33-544FDEAD7397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8372681-26B6-4E2E-AC99-5C5D29B0E5FB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A94CD790-1439-420C-AF78-87B5781356F6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9A2DE78-C6B3-4EF5-890C-DDF4D01E32FF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BC26B8BB-2B07-4670-B53F-5DFAF534832E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449409FD-196C-4740-A286-4107883603A8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6D148E9-EFFB-4FC6-B452-5E2ABF4E4C8A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49B1465B-16E1-429A-9B29-A7CAEF8B9021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A31D0362-5788-456A-AE2D-9E995292BB05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79B4277B-A3CB-4A95-B66F-626F1CB46FDC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C45FADEE-6179-42F3-B8AE-20489D760447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DF6EFE-6A69-46EB-89DA-2E9C57EAEFA4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EC4A17E-1895-40EC-86D0-49AE1BAB5B3A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DF4A7B30-34C7-414E-BCA9-0181C5AAD6DB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AC30C11-CC08-4780-B85E-57DEEDDC5A81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DF336050-D524-4B34-B62C-20694640CF09}"/>
            </a:ext>
          </a:extLst>
        </xdr:cNvPr>
        <xdr:cNvSpPr txBox="1"/>
      </xdr:nvSpPr>
      <xdr:spPr>
        <a:xfrm>
          <a:off x="5078095" y="7376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49F44AE8-4B1E-4F82-BA08-60FC7EAA021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133A749-D85C-414B-8BC4-14F25113F00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680BE67D-26DB-4E16-AFF0-492E6DD1F8B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A6EDF945-7E43-470B-8D55-E5ACC46E499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854B100-92C9-4913-835E-150B205396E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A63D4BC-B252-4D76-AF4E-5DB913B4CEE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E67DA405-960F-459D-BF2D-1C293FB5BEB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B99F516A-51BF-4101-A147-0307C128663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BCD523C0-6BD2-4FDA-B566-9D0CA0DB89B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9A3F8B21-3F9B-4A63-B3A5-5FB26B1DE5D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DD352675-9D5E-4C58-A8D8-69564CBBF03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941C61E-05F4-4E8A-80A2-FD6F7D263D4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A7E8B2F1-0A41-40D1-80BF-D3E66768BC5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60DED2BF-F740-4374-B227-3A485D1F026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CDBCBD3-B2F2-48E3-8420-993DB58ABF7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9E2E9A4F-E709-4321-B2B9-E374C0F36E1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6296BE6-23D4-4B22-B42A-1ACFA92CDE4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DBDFA11-2AE0-490B-B5A8-2F427A2348E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C5769AFC-7D2B-441E-B3F7-39DFA218A43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77922A1B-5C89-448F-BF9B-BA5C059B6DC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A43039E-ECFB-469F-B781-784B87641F4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96EF09C-57DB-49B5-8C27-332266EA52F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5E6B5434-FB74-45B0-855D-94E74BF6253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1BF9EB2-C893-435A-AE0F-9B37E5E8550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EF0C8B25-B08C-4F91-B895-3D6F0B2C9BC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C0A9F4C-227F-4A05-987B-979F377A629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BBE65B2B-B7E0-4B1A-B829-64D6FD6C6A3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2139B080-E57A-46BC-A45C-AA6672A3B63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981D1CD0-8887-4901-A2F5-FDE0CDCC5C3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CB796B03-00F3-401C-B5A2-B1BFA515F5B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DB2D7D0B-6BE2-4FA0-A2BA-6395DA21446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A862DDEA-46B8-4956-82C1-A9841E793C8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EDB84955-6FDD-4A01-B69D-1AA9E7853DB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D73561CF-5928-4B7C-B822-C45A5E37C75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A8CF8F31-03CC-4654-95CD-99EED5A2749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FDE985CE-3497-4AEE-A941-F1919E97A68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43855285-4897-4BA6-A2D9-1011CE73BA5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1131A8EC-E70F-4E45-BB5A-0C8AC8BA88A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568C5D72-DE09-48AE-A0BB-FBED7537FA4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9B2946D8-E5CF-4806-87B0-3AD7BD9364C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F11E38DA-F6F3-4AED-9950-C853D0E7D00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26E19F7D-0180-4325-B653-A248C01B8EE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44DFD2E-4DE1-4BDB-86E6-762034EA1B3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FF0100F-29D0-457F-A218-5B09AAAC88D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D72FF1F-3BF9-4DBE-A805-BBBD5F5B539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324351C1-31BD-4FA3-958F-52EF601230E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E764F26-3C8F-4381-931A-620FB675455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52AD1A20-01B2-446E-A8D6-61755081A92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B5C3A2C7-10DA-4382-B767-FE13AFB3B76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B89318AF-0B9F-4643-A538-35B8A4D9010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CB49F436-9947-48E1-B0AF-2D69B0DEF14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169EA55-3A08-40A5-83D1-D2F17A0422C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791E9A46-918C-4856-9FD2-10D720D855C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92F0E194-C1EC-43BD-B020-75885911A37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E9AA74A8-991F-4969-B09C-40ED168E6DE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F2CB7801-53D9-4609-88C2-332123C9B97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8077E4B8-2552-4A75-BF73-6D2DA654297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9DEC1684-3B87-4997-976E-4ADE845D2E5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5FA8C42F-4F1B-4302-9CF9-A8E9DD9A88F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15A53CC-64A4-4173-AE99-413E2D82093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5B9DBAFE-0043-43A3-BF84-9D6A852FA12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E61893A-212E-406F-A594-FDF4021FD35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213B321-C27E-44F1-A10C-4446A454028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AE02CE0-5362-4D9B-B295-8DE57EB41C6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2FE9832B-E028-4DA4-B5E1-C6FD460FD3E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39905D9-FDB8-473F-9337-799D9200025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2B986409-97AF-4973-93AA-9D486C51FA8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ABE2C4E1-7626-49B1-8E5D-E0FE6C07E30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6666C23B-A333-4501-9E6E-D628BFA441F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7A97FDAE-BDF1-46AF-BA65-5A09CA7499C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DF679315-7AE5-4C6F-B4B7-45AA76A7262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6A74EEC-DE68-45F5-A894-1256D17B152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BAC436C5-EBFC-48B5-9B32-70CB584361F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F19889D1-17DE-45B5-AD40-A42E0F28DFF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4BD4A80A-F647-4C61-A9B8-CDC69599E0B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99CB727C-10D7-40EB-BBFC-4BAD9D74CEE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61C202-862A-496E-BB18-7CB2F093F96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24BE65F5-C554-4130-AA0D-A67786CD72B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1F570784-7DBC-4768-A4B4-07E1425028F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E81C404E-EE49-4741-8911-AA8E504C21F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9CEE99F8-7B6D-4498-BCD8-7022AE5E28C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288DCC21-32F6-4492-B142-9DAEABD328F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E0DAAA3E-6EC6-46D4-A8C2-A19E00D4BF2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9980C51A-DDAE-4512-A392-12F1590301A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9A45DB25-FC75-486B-803E-005C80DD4D0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FBA8EC2D-2E12-47FF-85E9-02B776B57B4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5D4EF18-7E5C-446F-8E38-F4B52CEB2A7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D2BD695-DF88-40C3-AE64-B7419A3A242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6319EC7-DC08-4A44-93D0-5396A9855FF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E044FDE-19D3-4486-A6F3-5539D0A0249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E7615A39-DDA0-4A27-AF0D-5633C6772E9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31135ADD-BA43-4908-97F8-1E418D7B890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C86568D-11EB-4ACF-B53C-56233782EF7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3153BA60-8F9D-47D4-A858-8D9E35D4891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AE395495-1A7D-4CD6-8924-BB671D8A5DB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E4377245-8D7E-4AEC-B23A-054BFF86C23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F9E85F5-AEF3-4F5A-A9ED-ED7EDCC9400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B29358BB-8FB2-4977-AE57-EA6DEE51753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4FB632A1-E89A-4962-A415-A9F0785A03E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82E9582F-3D8B-4701-9276-A31FBC65C2E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E17B618-0B2D-470B-9464-F85C73AC31F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2D17D9EC-E8A6-42EF-86E6-716875381DA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4A04180E-5C6E-41CA-95EB-6EE7484E64E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A82905A6-7B92-43E8-BBE0-25CC0DE7381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5BEEDBC8-79B3-48C5-9FE3-8870DA2A10E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DFDEEBA1-AD9F-467D-B064-4BB949400D6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84D21E6-9D07-4CFC-B987-121F4D796DA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B66BE98-0204-4F93-BC18-018561BC259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A69B5BDC-E874-444E-ACC8-EB819950D39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D0D11726-B021-49FD-8075-F48AF78B3FB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E6D881F-DD1E-4DE5-9271-A5D14A9BB86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203A5D6E-0DBB-489C-9ECD-38DC8C896F2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990D5116-5F63-4D74-A95F-B848E9BC339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5BA8354A-5074-4061-ABE7-226DFBB6DB3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EBF99F9A-DC9D-428D-B168-1CC19BCD00A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4D11952C-A3EF-4E11-8B8C-16E613262A8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E0803E5-DA62-489C-B4F6-38E4901B135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EFD8BFAA-40BD-4D6B-A902-A02850E14C1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BA154AB4-2EA4-4AA4-98FA-73BE0943BA9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CBF9A30B-82B7-495A-AEBB-70AA71F93F3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9600D97E-D39C-43D1-8EC6-4A907BA5EC8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7AFCC10-829F-4F75-91FC-F32FE137630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BE04E52-714A-478D-8CDA-3E4149C33E6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1CCB968E-0435-4002-B7F9-1B3FC09D252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A017CB46-2E0F-4132-9EC8-8FE3DB7ED0D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43A2305B-1975-4CC6-B0CA-A148824968C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107790A3-00D3-4D5A-AF53-AC324BD50E5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1AA41D07-FFCE-4773-A320-06C89BE4DEC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829E74DE-EEBD-4D06-B53D-0A1EEC031F0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6FB372A-47F1-4962-9389-2EAA02C5446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DA55200-0316-458D-B4D5-09D2378EB7F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C17A7A15-F44A-4BA0-AA70-B1809D8800B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3A1EA41C-7EA7-4815-9F0A-1B09E851788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9625E1AF-9183-420A-AAE5-4D6104075AC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609A877-009C-44D7-99E9-3209AF9E30B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97B94B6-2C33-408A-B35A-54012D6CED7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74D64EC-1213-44FC-805F-512BBEA599F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FA5BEF1B-3875-4839-8331-EF9D72D50F5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9236F8AB-76BF-4FB2-8DB6-8BB9AD49B07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74CFC8E-0C3C-43CF-9565-6904212637E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BBAE78BC-7EE3-44E1-A8AA-9B53007B2D9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63FDCD1-2166-4853-8F4E-3DBF83D04CC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9028F003-04CB-4B3D-A7A6-C6186D1E0FC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B7F54F73-5903-4919-9290-FF2711DBA46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674B932D-2A95-45CE-BD7E-A5B189E62C8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ED7D2D16-487B-43D8-9375-5659939804E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7932F1C2-282B-4118-893E-556A2CD261D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D11C639-7AB5-4034-AB2F-6FE1E761708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5935B4A1-0B97-4F62-9D08-03889492907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253B9375-C126-447E-83A3-2E11C89F876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98100F21-E250-4211-B44E-8CD4AB6A336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6AE816C-326B-4D68-BD8C-1C05C6BE9EF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B8BFC5E1-4D75-479D-B2EE-DB64DCB4D16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CED9748-0F1D-4FB9-846E-89D95FB27AD5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B08A9B-C9E4-4DC1-9225-12F82CD37AA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9AE36CB-391B-4A76-8D27-BD51E2CD5C0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1969BC07-CB12-4B8D-8AE9-59ECF471184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B26E4CA7-B187-4D11-BA51-708C82C4157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12411690-248B-41F1-B05A-8E7058FE465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9647FAC1-A82E-497D-B8D7-C6E9A7E5D39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FF4B089-99B8-4929-86D1-3DC34B920E5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3266720-A0C0-48B3-B9B4-6E6D8DE9D37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6238C77-D900-4DB6-B79A-F9C754F3D25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35E9406-5121-4CD5-9CF3-6F35905ABC40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7B6B4AD-C25D-42D2-990E-15F8F7535603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3AEB8D7B-3B4D-4429-BF42-DCB482D1C59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4A82BF62-C490-449C-9A5C-E455891156A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18FE7BF1-58F9-4543-9017-5E9ACAC78AB1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35072465-32B2-4EE0-956F-A9679BEAF6D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814C734-07E7-4690-9B9B-C94B76E2CE7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F7A0FFFE-CD42-427D-BCB7-35FDD333FA5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C4B95128-3C23-4DC9-97F8-F5CA98674C5C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B4F71D00-823B-4BE0-AE25-868C855CA6E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52ECD21A-45F3-486A-9041-BD640ED5EE18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A2EEE7F9-3F07-4375-8025-F4EC279A169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FBC3776-D96D-467F-8A6F-901A4577FFD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1D215719-B0E6-4D24-9609-4482DBC5DE2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4BCDD082-7BD5-4F86-BCAC-9410E007E3C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28354650-7D29-40E9-B565-4920198851B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DCAAF102-AD31-4606-9196-47A02DBA2AB7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BD28C59-603A-4FB8-B7D9-B2A892DA4BD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EC737B64-9F25-4EB4-B4AD-50A6BB6530DE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F10623C-FDB8-416D-A1DE-B0AF14EED6C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4B20D7E-AAF3-4891-AA00-2B0B4DF21A9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9D5C11D-06DD-456A-8018-16B7FF74CD5D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620C881B-3F34-49A8-90C7-48DA3FB3E91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10A0A5B9-26F1-41FF-8591-E20CDA3EBC1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7FA1298-0C2D-4D7E-8CCC-4A0E5F0771B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E3E97F17-6564-4CDE-8BD8-3EDE790A507A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91EF30B1-8AEB-48DC-8F9F-CA4B8B5E1254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55EAD182-64EB-4A37-A6E9-6B2338E6E8D6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FA421045-5FC4-43D0-9C2A-36A4E39DA64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5E0925B0-3FD4-4063-8B3B-3B089060C6DF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3F9153A-BDBC-45BE-9F3C-11558E1CACCB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7F95957C-8950-45DD-AA6E-529E2B1B2572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1FF317E7-D3B8-4519-A0CD-7B9A361CB9E9}"/>
            </a:ext>
          </a:extLst>
        </xdr:cNvPr>
        <xdr:cNvSpPr txBox="1"/>
      </xdr:nvSpPr>
      <xdr:spPr>
        <a:xfrm>
          <a:off x="5078095" y="59131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CFA3EF84-AE7B-4305-849D-DBF46104D68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39314B15-EAAA-42A1-8232-F5254C9BE637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9AE882C9-B81B-4901-A81D-42AC3DC887D9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E5D8740D-7D00-4BEB-AB04-498DEC639FC9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B28DA4D5-9C65-4077-9CC7-6F08F00C7B05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CF0045-C30B-4D76-A75F-526265DD739B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B8CC9076-C20C-4C08-B033-A2A0D15F9CBB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E615C98-1411-4364-B26D-6BC67D1BFB57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B58FD52C-3E06-4AC5-B722-589109A75E61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74769E6C-35DF-43FD-9C56-62E9F04F7A8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0C177E9-162E-4ACE-976D-9C997E53F731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44F5CA1B-08C2-451A-A66A-E0F682643EF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498E4237-55DB-4744-8E65-738122432BCA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5B36A0F1-96EA-47B2-8626-7D239AD6641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6EC7204F-73C8-4C5D-A8FE-FD8AB6D95375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C1AA0223-CF73-401A-ADD7-5A7692D6421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7700E901-F6C3-476B-8692-43E12485327D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C4F4511C-A011-4CB2-8C1C-C930C293D26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7127FE0F-E01A-475D-B57A-A4A00EA9CD1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7BE9C6F4-078F-4081-AA36-AE13C8965140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DE106BF0-B802-4FD3-9E4E-E9D2B10F99F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36A3A4F-D0FD-451E-8582-62A03354C19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EDD46CF4-46C2-4FAD-ABA2-AA22E6F01FC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1AC6EB38-4B41-4A2F-AAB8-3F39ABD8898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92DDA38-6C95-484C-A598-A96C77BC3EC4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911ED759-811E-4DCF-A740-B40CBBCC794E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A9995297-5466-476E-B32F-254D3FA9CBEF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CCD29DC2-D6B5-4E74-992E-03EBFEEF9E61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4267C68-7A68-4386-8553-09E9645A646C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C5A4CB5B-6D4F-455D-9E76-F4D07778039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2A770358-511E-42F6-84A4-E25A04E43B48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EE0A7A-AFAE-4FC8-845C-CAA20310A99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B441AB96-A5D3-4DAD-96AB-F97A3111F102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F9675632-614C-4437-9C89-D48142616246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48417BAF-99FC-41A5-A261-79308FBA78EE}"/>
            </a:ext>
          </a:extLst>
        </xdr:cNvPr>
        <xdr:cNvSpPr txBox="1"/>
      </xdr:nvSpPr>
      <xdr:spPr>
        <a:xfrm>
          <a:off x="5078095" y="6156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3CED23B9-B9C7-40ED-96BF-A085592A316A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283FECDB-FA24-497E-A46E-CD865A3029D1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E1EA4004-A731-4AC1-9EFD-4F0261985222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6CF2A97C-B0D7-4841-8D47-D55F698A1ABA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CA59FE0-D058-4B11-A1DD-D2460287098B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C39AD152-ACCA-43D6-9001-92C5AA927155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E8BF71D9-70E3-4DDB-8193-8087379EA269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9BEA3EC5-65BB-438B-90C7-DF4C48DD6BDD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684A851C-3879-4EF0-BD75-1C8E411ECF01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8A827AC-0AD8-4E6F-834A-EFAA10D09F3C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4D33B602-3F99-43DF-BEB0-32E34CE4F6AF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32B6661-3917-4877-8AD5-865B558E748B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B51D0F34-3D1F-4BC9-84DE-F61C6703040E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F4B99AFF-E245-4D3D-AF6E-119B1674AE2E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920FF04-FDC4-409B-9257-D11EDD4397B4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9B97003B-C4A6-4E67-B915-15ED63C5B013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1D241F7-B584-4B2B-B30B-4DF12A717D88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3A6D-7F30-4D4B-8941-1216B350D92A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399CEC7-4383-4FDF-80F3-734FB9D873F5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4F0B929-FA63-4289-A6A2-F038CBBDDAC2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36010CDE-E35C-45E1-ABE3-F01B7258C189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27ACB589-0E91-4312-8BB2-186868B40369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2EB2CB56-9889-4B29-917D-4C5F60357D18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A05A42E3-CAFB-4E89-8A0C-04FB33CD7C9C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CA21D8-D9F7-44CA-A748-870D6342A341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652678EB-8B97-45F1-9E67-03AF4BE7A395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75D7A4D9-652A-4C22-801B-5F8E6AEACCF6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16B3AE6-D8C4-4869-9752-D74924CF831C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5BB7CBEC-C78F-4EDF-A807-C493D9F23959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1545F07-DD78-4C9C-8F85-4D33C0C8C536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AFCA2CB9-1E50-4767-B48F-FEF7AB24BC6F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5208B31B-F751-4DFD-A659-B09F4366FB61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9ED64EBB-0B7A-4B92-9BD9-3E48AD73017C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EB5C79B5-49E0-4CED-9E2D-F50BA40A9DB6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4A2679DE-8661-4687-A0D7-CA2700AAB886}"/>
            </a:ext>
          </a:extLst>
        </xdr:cNvPr>
        <xdr:cNvSpPr txBox="1"/>
      </xdr:nvSpPr>
      <xdr:spPr>
        <a:xfrm>
          <a:off x="5078095" y="640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28622476-C97A-40F4-9C64-52FF218BB2F3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BF79B35-D684-4497-841E-C3820701BF1E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C43855F9-C4FE-4DF3-B73B-15FEBABA22C5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F5D88A85-6E9A-4C19-86AF-BE7FB7527FEE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A6444040-0D48-40AB-95B5-B6D8D143214D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85C19A5C-E9C9-4A02-BCCF-CC17D0037F07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25108271-2E34-48FE-9F8C-7B3CC27DCE79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19BFA8B1-E7B8-45B2-A514-34675BFECC13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889E6EE0-89FC-4D92-8F93-21E16C0A73E4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91429F4B-5F0C-474E-B2CC-E135C7749F0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D8B40CF-64A8-4DF5-834E-A0ACB965505C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7860DD59-9013-4365-8E51-4F88E9EB63C2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75C6E510-23F2-467E-9BB8-0FED764E0CBE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991D3C-2E2B-4AF8-9F6D-D2C275281CAD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B210F8F5-6945-4B2C-BC7E-5618A928BEA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A6CAD27-DE72-4D77-B7F0-E40C4E50AF9E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742C1D9F-9C5D-4585-8D45-80270B23AD71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A2B2912-39BC-4A75-BD9B-F98F9442D672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9425DF9-029E-40B8-89D5-B4DF981909C5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CD0E1120-60E6-4A78-8408-21D707E5DC89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1B6BD961-8A54-410A-8350-5FBE5D527042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5E65A83A-8582-4CEA-9017-FEF28915066C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07E4ED6-3BC7-4150-B6A1-845B8A45DD25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E5ED5D5-381B-4163-B8B8-04C8FF892B9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403EC259-2920-488E-A229-A6E729B59A8F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D23C8C93-F747-4E54-8B79-D1B5E71C44B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9B932A45-2FDC-46D2-A914-9CF03CBCA933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51BFB460-B37F-46C3-8742-A9B3F0F831A6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3A9D79DC-0A7A-4493-8074-BEAB82971755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2108097E-5B3A-41FD-8D7E-DAD03E10F45B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DD9D7F8C-F494-4B1F-99CA-7827758C6E38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94DF8B0A-5905-4C00-9B6B-60E31BD4DD89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7E57C4B2-A77F-45F9-AE9E-2CE7E5B97DD7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C89433E3-9209-42F8-AC33-1C334FBDC4CF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E67E2BCE-53AC-4815-9B51-6944877F0E60}"/>
            </a:ext>
          </a:extLst>
        </xdr:cNvPr>
        <xdr:cNvSpPr txBox="1"/>
      </xdr:nvSpPr>
      <xdr:spPr>
        <a:xfrm>
          <a:off x="5078095" y="66446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topLeftCell="A20" zoomScale="85" zoomScaleNormal="70" workbookViewId="0">
      <selection activeCell="Q20" sqref="Q1:Q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4.33203125" style="1" customWidth="1"/>
    <col min="15" max="15" width="12.6640625" style="1" bestFit="1" customWidth="1"/>
    <col min="16" max="16" width="51.33203125" style="1" customWidth="1"/>
    <col min="17" max="16384" width="9.109375" style="1"/>
  </cols>
  <sheetData>
    <row r="1" spans="1:44" ht="15" thickBot="1" x14ac:dyDescent="0.35"/>
    <row r="2" spans="1:44" ht="69.75" customHeight="1" x14ac:dyDescent="0.3">
      <c r="A2" s="2"/>
      <c r="B2" s="150" t="s">
        <v>26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5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52" t="s">
        <v>0</v>
      </c>
      <c r="C3" s="154" t="s">
        <v>27</v>
      </c>
      <c r="D3" s="155"/>
      <c r="E3" s="156" t="s">
        <v>1</v>
      </c>
      <c r="F3" s="156"/>
      <c r="G3" s="157" t="s">
        <v>2</v>
      </c>
      <c r="H3" s="158"/>
      <c r="I3" s="159" t="s">
        <v>3</v>
      </c>
      <c r="J3" s="158"/>
      <c r="K3" s="160" t="s">
        <v>4</v>
      </c>
      <c r="L3" s="158"/>
      <c r="M3" s="26" t="s">
        <v>5</v>
      </c>
      <c r="N3" s="160" t="s">
        <v>6</v>
      </c>
      <c r="O3" s="160"/>
      <c r="P3" s="161" t="s">
        <v>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4"/>
      <c r="B4" s="153"/>
      <c r="C4" s="27" t="s">
        <v>8</v>
      </c>
      <c r="D4" s="27" t="s">
        <v>9</v>
      </c>
      <c r="E4" s="7" t="s">
        <v>10</v>
      </c>
      <c r="F4" s="7" t="s">
        <v>23</v>
      </c>
      <c r="G4" s="8" t="s">
        <v>11</v>
      </c>
      <c r="H4" s="8" t="s">
        <v>24</v>
      </c>
      <c r="I4" s="9" t="s">
        <v>13</v>
      </c>
      <c r="J4" s="9" t="s">
        <v>25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6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x14ac:dyDescent="0.3">
      <c r="B5" s="23">
        <v>44228</v>
      </c>
      <c r="C5" s="12">
        <f>D5*1000</f>
        <v>50950</v>
      </c>
      <c r="D5" s="28">
        <v>50.95</v>
      </c>
      <c r="E5" s="29">
        <v>7.12</v>
      </c>
      <c r="F5" s="29">
        <v>7.84</v>
      </c>
      <c r="G5" s="79">
        <v>140</v>
      </c>
      <c r="H5" s="79">
        <v>12</v>
      </c>
      <c r="I5" s="79">
        <v>266</v>
      </c>
      <c r="J5" s="79">
        <v>24</v>
      </c>
      <c r="K5" s="12" t="s">
        <v>19</v>
      </c>
      <c r="L5" s="130">
        <v>600</v>
      </c>
      <c r="M5" s="30">
        <v>0.6</v>
      </c>
      <c r="N5" s="31">
        <v>24.9</v>
      </c>
      <c r="O5" s="130">
        <v>1300000</v>
      </c>
      <c r="P5" s="73"/>
    </row>
    <row r="6" spans="1:44" x14ac:dyDescent="0.3">
      <c r="B6" s="23">
        <v>44229</v>
      </c>
      <c r="C6" s="13">
        <f t="shared" ref="C6:C32" si="0">D6*1000</f>
        <v>62200</v>
      </c>
      <c r="D6" s="32">
        <v>62.2</v>
      </c>
      <c r="E6" s="11">
        <v>7.14</v>
      </c>
      <c r="F6" s="11">
        <v>7.89</v>
      </c>
      <c r="G6" s="82">
        <v>130</v>
      </c>
      <c r="H6" s="82">
        <v>14</v>
      </c>
      <c r="I6" s="82">
        <v>238</v>
      </c>
      <c r="J6" s="82">
        <v>26</v>
      </c>
      <c r="K6" s="13" t="s">
        <v>19</v>
      </c>
      <c r="L6" s="124">
        <v>700</v>
      </c>
      <c r="M6" s="34">
        <v>0.4</v>
      </c>
      <c r="N6" s="35">
        <v>20.100000000000001</v>
      </c>
      <c r="O6" s="124">
        <v>1300000</v>
      </c>
      <c r="P6" s="73"/>
    </row>
    <row r="7" spans="1:44" x14ac:dyDescent="0.3">
      <c r="B7" s="23">
        <v>44230</v>
      </c>
      <c r="C7" s="13">
        <f t="shared" si="0"/>
        <v>58020</v>
      </c>
      <c r="D7" s="32">
        <v>58.02</v>
      </c>
      <c r="E7" s="11">
        <v>7.19</v>
      </c>
      <c r="F7" s="11">
        <v>7.83</v>
      </c>
      <c r="G7" s="128">
        <v>155</v>
      </c>
      <c r="H7" s="82">
        <v>12</v>
      </c>
      <c r="I7" s="82">
        <v>276</v>
      </c>
      <c r="J7" s="82">
        <v>28</v>
      </c>
      <c r="K7" s="13" t="s">
        <v>19</v>
      </c>
      <c r="L7" s="131">
        <v>600</v>
      </c>
      <c r="M7" s="34">
        <v>0.6</v>
      </c>
      <c r="N7" s="35">
        <v>22.1</v>
      </c>
      <c r="O7" s="124">
        <v>1200000</v>
      </c>
      <c r="P7" s="73"/>
    </row>
    <row r="8" spans="1:44" x14ac:dyDescent="0.3">
      <c r="B8" s="23">
        <v>44231</v>
      </c>
      <c r="C8" s="13">
        <f t="shared" si="0"/>
        <v>56270</v>
      </c>
      <c r="D8" s="32">
        <v>56.27</v>
      </c>
      <c r="E8" s="11">
        <v>7.17</v>
      </c>
      <c r="F8" s="11">
        <v>7.84</v>
      </c>
      <c r="G8" s="82">
        <v>150</v>
      </c>
      <c r="H8" s="82">
        <v>14</v>
      </c>
      <c r="I8" s="82">
        <v>240</v>
      </c>
      <c r="J8" s="82">
        <v>26</v>
      </c>
      <c r="K8" s="13" t="s">
        <v>19</v>
      </c>
      <c r="L8" s="125">
        <v>400</v>
      </c>
      <c r="M8" s="34">
        <v>0.4</v>
      </c>
      <c r="N8" s="35">
        <v>22.5</v>
      </c>
      <c r="O8" s="132">
        <v>1700000</v>
      </c>
      <c r="P8" s="73"/>
      <c r="R8" s="14"/>
    </row>
    <row r="9" spans="1:44" x14ac:dyDescent="0.3">
      <c r="B9" s="23">
        <v>44232</v>
      </c>
      <c r="C9" s="37">
        <f t="shared" si="0"/>
        <v>61790</v>
      </c>
      <c r="D9" s="32">
        <v>61.79</v>
      </c>
      <c r="E9" s="11">
        <v>7.11</v>
      </c>
      <c r="F9" s="11">
        <v>7.67</v>
      </c>
      <c r="G9" s="82">
        <v>140</v>
      </c>
      <c r="H9" s="82">
        <v>16</v>
      </c>
      <c r="I9" s="82">
        <v>260</v>
      </c>
      <c r="J9" s="82">
        <v>20</v>
      </c>
      <c r="K9" s="13" t="s">
        <v>19</v>
      </c>
      <c r="L9" s="125">
        <v>700</v>
      </c>
      <c r="M9" s="34">
        <v>0.6</v>
      </c>
      <c r="N9" s="35">
        <v>21.73</v>
      </c>
      <c r="O9" s="125">
        <v>1400000</v>
      </c>
      <c r="P9" s="73"/>
    </row>
    <row r="10" spans="1:44" x14ac:dyDescent="0.3">
      <c r="B10" s="23">
        <v>44233</v>
      </c>
      <c r="C10" s="37">
        <f t="shared" si="0"/>
        <v>59990</v>
      </c>
      <c r="D10" s="32">
        <v>59.99</v>
      </c>
      <c r="E10" s="11">
        <v>7.21</v>
      </c>
      <c r="F10" s="11">
        <v>7.79</v>
      </c>
      <c r="G10" s="82">
        <v>155</v>
      </c>
      <c r="H10" s="82">
        <v>11</v>
      </c>
      <c r="I10" s="82">
        <v>296</v>
      </c>
      <c r="J10" s="82">
        <v>24</v>
      </c>
      <c r="K10" s="13" t="s">
        <v>19</v>
      </c>
      <c r="L10" s="126">
        <v>600</v>
      </c>
      <c r="M10" s="34">
        <v>0.4</v>
      </c>
      <c r="N10" s="38">
        <v>24.04</v>
      </c>
      <c r="O10" s="126">
        <v>1200000</v>
      </c>
      <c r="P10" s="73"/>
    </row>
    <row r="11" spans="1:44" x14ac:dyDescent="0.3">
      <c r="B11" s="23">
        <v>44234</v>
      </c>
      <c r="C11" s="37">
        <f t="shared" si="0"/>
        <v>59750</v>
      </c>
      <c r="D11" s="39">
        <v>59.75</v>
      </c>
      <c r="E11" s="11">
        <v>7.19</v>
      </c>
      <c r="F11" s="11">
        <v>7.68</v>
      </c>
      <c r="G11" s="114">
        <v>130</v>
      </c>
      <c r="H11" s="114">
        <v>14</v>
      </c>
      <c r="I11" s="82">
        <v>276</v>
      </c>
      <c r="J11" s="82">
        <v>22</v>
      </c>
      <c r="K11" s="13" t="s">
        <v>19</v>
      </c>
      <c r="L11" s="126">
        <v>700</v>
      </c>
      <c r="M11" s="34">
        <v>0.6</v>
      </c>
      <c r="N11" s="38">
        <v>22.5</v>
      </c>
      <c r="O11" s="125">
        <v>1300000</v>
      </c>
      <c r="P11" s="73"/>
    </row>
    <row r="12" spans="1:44" x14ac:dyDescent="0.3">
      <c r="B12" s="23">
        <v>44235</v>
      </c>
      <c r="C12" s="37">
        <f t="shared" si="0"/>
        <v>58950</v>
      </c>
      <c r="D12" s="39">
        <v>58.95</v>
      </c>
      <c r="E12" s="16">
        <v>7.09</v>
      </c>
      <c r="F12" s="16">
        <v>7.64</v>
      </c>
      <c r="G12" s="82">
        <v>145</v>
      </c>
      <c r="H12" s="82">
        <v>16</v>
      </c>
      <c r="I12" s="114">
        <v>254</v>
      </c>
      <c r="J12" s="82">
        <v>26</v>
      </c>
      <c r="K12" s="13" t="s">
        <v>19</v>
      </c>
      <c r="L12" s="126">
        <v>500</v>
      </c>
      <c r="M12" s="40">
        <v>0.4</v>
      </c>
      <c r="N12" s="33">
        <v>22.51</v>
      </c>
      <c r="O12" s="126">
        <v>1700000</v>
      </c>
      <c r="P12" s="73"/>
    </row>
    <row r="13" spans="1:44" x14ac:dyDescent="0.3">
      <c r="B13" s="23">
        <v>44236</v>
      </c>
      <c r="C13" s="13">
        <f t="shared" si="0"/>
        <v>60240</v>
      </c>
      <c r="D13" s="32">
        <v>60.24</v>
      </c>
      <c r="E13" s="16">
        <v>7.11</v>
      </c>
      <c r="F13" s="16">
        <v>7.67</v>
      </c>
      <c r="G13" s="82">
        <v>150</v>
      </c>
      <c r="H13" s="82">
        <v>13</v>
      </c>
      <c r="I13" s="114">
        <v>236</v>
      </c>
      <c r="J13" s="114">
        <v>24</v>
      </c>
      <c r="K13" s="13" t="s">
        <v>19</v>
      </c>
      <c r="L13" s="126">
        <v>700</v>
      </c>
      <c r="M13" s="40">
        <v>0.6</v>
      </c>
      <c r="N13" s="33">
        <v>25.7</v>
      </c>
      <c r="O13" s="125">
        <v>1400000</v>
      </c>
      <c r="P13" s="73"/>
    </row>
    <row r="14" spans="1:44" x14ac:dyDescent="0.3">
      <c r="B14" s="23">
        <v>44237</v>
      </c>
      <c r="C14" s="13">
        <f t="shared" si="0"/>
        <v>62330</v>
      </c>
      <c r="D14" s="32">
        <v>62.33</v>
      </c>
      <c r="E14" s="16">
        <v>7.16</v>
      </c>
      <c r="F14" s="16">
        <v>7.84</v>
      </c>
      <c r="G14" s="114">
        <v>140</v>
      </c>
      <c r="H14" s="114">
        <v>16</v>
      </c>
      <c r="I14" s="114">
        <v>240</v>
      </c>
      <c r="J14" s="114">
        <v>26</v>
      </c>
      <c r="K14" s="13" t="s">
        <v>19</v>
      </c>
      <c r="L14" s="124">
        <v>600</v>
      </c>
      <c r="M14" s="40">
        <v>0.4</v>
      </c>
      <c r="N14" s="33">
        <v>22.7</v>
      </c>
      <c r="O14" s="125">
        <v>1200000</v>
      </c>
      <c r="P14" s="73"/>
    </row>
    <row r="15" spans="1:44" x14ac:dyDescent="0.3">
      <c r="B15" s="23">
        <v>44238</v>
      </c>
      <c r="C15" s="13">
        <f t="shared" si="0"/>
        <v>59900</v>
      </c>
      <c r="D15" s="16">
        <v>59.9</v>
      </c>
      <c r="E15" s="16">
        <v>7.14</v>
      </c>
      <c r="F15" s="16">
        <v>7.79</v>
      </c>
      <c r="G15" s="114">
        <v>135</v>
      </c>
      <c r="H15" s="114">
        <v>15</v>
      </c>
      <c r="I15" s="114">
        <v>270</v>
      </c>
      <c r="J15" s="114">
        <v>24</v>
      </c>
      <c r="K15" s="13" t="s">
        <v>19</v>
      </c>
      <c r="L15" s="124">
        <v>700</v>
      </c>
      <c r="M15" s="40">
        <v>0.6</v>
      </c>
      <c r="N15" s="33">
        <v>21.5</v>
      </c>
      <c r="O15" s="124">
        <v>1400000</v>
      </c>
      <c r="P15" s="73"/>
    </row>
    <row r="16" spans="1:44" x14ac:dyDescent="0.3">
      <c r="B16" s="23">
        <v>44239</v>
      </c>
      <c r="C16" s="13">
        <f t="shared" si="0"/>
        <v>59130</v>
      </c>
      <c r="D16" s="41">
        <v>59.13</v>
      </c>
      <c r="E16" s="16">
        <v>7.24</v>
      </c>
      <c r="F16" s="16">
        <v>7.89</v>
      </c>
      <c r="G16" s="114">
        <v>145</v>
      </c>
      <c r="H16" s="114">
        <v>17</v>
      </c>
      <c r="I16" s="114">
        <v>260</v>
      </c>
      <c r="J16" s="114">
        <v>22</v>
      </c>
      <c r="K16" s="13" t="s">
        <v>19</v>
      </c>
      <c r="L16" s="124">
        <v>500</v>
      </c>
      <c r="M16" s="74">
        <v>0.4</v>
      </c>
      <c r="N16" s="72">
        <v>22.8</v>
      </c>
      <c r="O16" s="124">
        <v>1700000</v>
      </c>
      <c r="P16" s="73"/>
    </row>
    <row r="17" spans="2:16" x14ac:dyDescent="0.3">
      <c r="B17" s="23">
        <v>44240</v>
      </c>
      <c r="C17" s="13">
        <f t="shared" si="0"/>
        <v>58840</v>
      </c>
      <c r="D17" s="16">
        <v>58.84</v>
      </c>
      <c r="E17" s="16">
        <v>7.16</v>
      </c>
      <c r="F17" s="16">
        <v>7.84</v>
      </c>
      <c r="G17" s="114">
        <v>150</v>
      </c>
      <c r="H17" s="114">
        <v>14</v>
      </c>
      <c r="I17" s="114">
        <v>220</v>
      </c>
      <c r="J17" s="114">
        <v>26</v>
      </c>
      <c r="K17" s="13" t="s">
        <v>19</v>
      </c>
      <c r="L17" s="124">
        <v>700</v>
      </c>
      <c r="M17" s="74">
        <v>0.6</v>
      </c>
      <c r="N17" s="72">
        <v>24.4</v>
      </c>
      <c r="O17" s="124">
        <v>1300000</v>
      </c>
      <c r="P17" s="73"/>
    </row>
    <row r="18" spans="2:16" x14ac:dyDescent="0.3">
      <c r="B18" s="23">
        <v>44241</v>
      </c>
      <c r="C18" s="71">
        <f t="shared" si="0"/>
        <v>57340</v>
      </c>
      <c r="D18" s="70">
        <v>57.34</v>
      </c>
      <c r="E18" s="70">
        <v>7.36</v>
      </c>
      <c r="F18" s="70">
        <v>7.77</v>
      </c>
      <c r="G18" s="114">
        <v>145</v>
      </c>
      <c r="H18" s="114">
        <v>16</v>
      </c>
      <c r="I18" s="114">
        <v>278</v>
      </c>
      <c r="J18" s="114">
        <v>24</v>
      </c>
      <c r="K18" s="13" t="s">
        <v>19</v>
      </c>
      <c r="L18" s="124">
        <v>600</v>
      </c>
      <c r="M18" s="74">
        <v>0.4</v>
      </c>
      <c r="N18" s="72">
        <v>26.29</v>
      </c>
      <c r="O18" s="124">
        <v>1200000</v>
      </c>
      <c r="P18" s="73"/>
    </row>
    <row r="19" spans="2:16" ht="26.4" x14ac:dyDescent="0.3">
      <c r="B19" s="23">
        <v>44242</v>
      </c>
      <c r="C19" s="71">
        <f t="shared" si="0"/>
        <v>57220</v>
      </c>
      <c r="D19" s="70">
        <v>57.22</v>
      </c>
      <c r="E19" s="70">
        <v>7.24</v>
      </c>
      <c r="F19" s="70">
        <v>7.84</v>
      </c>
      <c r="G19" s="114">
        <v>150</v>
      </c>
      <c r="H19" s="114">
        <v>15</v>
      </c>
      <c r="I19" s="114">
        <v>240</v>
      </c>
      <c r="J19" s="114">
        <v>28</v>
      </c>
      <c r="K19" s="13" t="s">
        <v>19</v>
      </c>
      <c r="L19" s="102">
        <v>500</v>
      </c>
      <c r="M19" s="116">
        <v>0.4</v>
      </c>
      <c r="N19" s="111">
        <v>24.04</v>
      </c>
      <c r="O19" s="102">
        <v>1400000</v>
      </c>
      <c r="P19" s="73" t="s">
        <v>39</v>
      </c>
    </row>
    <row r="20" spans="2:16" x14ac:dyDescent="0.3">
      <c r="B20" s="104">
        <v>44243</v>
      </c>
      <c r="C20" s="110">
        <f t="shared" si="0"/>
        <v>59720</v>
      </c>
      <c r="D20" s="103">
        <v>59.72</v>
      </c>
      <c r="E20" s="103">
        <v>7.26</v>
      </c>
      <c r="F20" s="103">
        <v>7.77</v>
      </c>
      <c r="G20" s="114">
        <v>155</v>
      </c>
      <c r="H20" s="114">
        <v>18</v>
      </c>
      <c r="I20" s="114">
        <v>250</v>
      </c>
      <c r="J20" s="114">
        <v>26</v>
      </c>
      <c r="K20" s="110" t="s">
        <v>19</v>
      </c>
      <c r="L20" s="124">
        <v>500</v>
      </c>
      <c r="M20" s="74">
        <v>0.4</v>
      </c>
      <c r="N20" s="72">
        <v>21.38</v>
      </c>
      <c r="O20" s="124">
        <v>1200000</v>
      </c>
      <c r="P20" s="73"/>
    </row>
    <row r="21" spans="2:16" x14ac:dyDescent="0.3">
      <c r="B21" s="23">
        <v>44244</v>
      </c>
      <c r="C21" s="110">
        <f t="shared" si="0"/>
        <v>62450</v>
      </c>
      <c r="D21" s="103">
        <v>62.45</v>
      </c>
      <c r="E21" s="103">
        <v>7.28</v>
      </c>
      <c r="F21" s="103">
        <v>7.59</v>
      </c>
      <c r="G21" s="114">
        <v>150</v>
      </c>
      <c r="H21" s="114">
        <v>16</v>
      </c>
      <c r="I21" s="114">
        <v>254</v>
      </c>
      <c r="J21" s="114">
        <v>28</v>
      </c>
      <c r="K21" s="110" t="s">
        <v>19</v>
      </c>
      <c r="L21" s="124">
        <v>600</v>
      </c>
      <c r="M21" s="74">
        <v>0.6</v>
      </c>
      <c r="N21" s="72">
        <v>22.1</v>
      </c>
      <c r="O21" s="124">
        <v>1300000</v>
      </c>
      <c r="P21" s="73"/>
    </row>
    <row r="22" spans="2:16" x14ac:dyDescent="0.3">
      <c r="B22" s="23">
        <v>44245</v>
      </c>
      <c r="C22" s="110">
        <f t="shared" si="0"/>
        <v>63080</v>
      </c>
      <c r="D22" s="103">
        <v>63.08</v>
      </c>
      <c r="E22" s="103">
        <v>7.19</v>
      </c>
      <c r="F22" s="103">
        <v>7.84</v>
      </c>
      <c r="G22" s="114">
        <v>135</v>
      </c>
      <c r="H22" s="114">
        <v>18</v>
      </c>
      <c r="I22" s="114">
        <v>278</v>
      </c>
      <c r="J22" s="114">
        <v>26</v>
      </c>
      <c r="K22" s="110" t="s">
        <v>19</v>
      </c>
      <c r="L22" s="124">
        <v>500</v>
      </c>
      <c r="M22" s="74">
        <v>0.4</v>
      </c>
      <c r="N22" s="72">
        <v>22.46</v>
      </c>
      <c r="O22" s="124">
        <v>1400000</v>
      </c>
      <c r="P22" s="73"/>
    </row>
    <row r="23" spans="2:16" x14ac:dyDescent="0.3">
      <c r="B23" s="23">
        <v>44246</v>
      </c>
      <c r="C23" s="110">
        <f t="shared" si="0"/>
        <v>65940</v>
      </c>
      <c r="D23" s="103">
        <v>65.94</v>
      </c>
      <c r="E23" s="103">
        <v>7.21</v>
      </c>
      <c r="F23" s="103">
        <v>7.89</v>
      </c>
      <c r="G23" s="114">
        <v>150</v>
      </c>
      <c r="H23" s="114">
        <v>16</v>
      </c>
      <c r="I23" s="114">
        <v>290</v>
      </c>
      <c r="J23" s="114">
        <v>28</v>
      </c>
      <c r="K23" s="110" t="s">
        <v>19</v>
      </c>
      <c r="L23" s="124">
        <v>400</v>
      </c>
      <c r="M23" s="74">
        <v>0.6</v>
      </c>
      <c r="N23" s="72">
        <v>22.61</v>
      </c>
      <c r="O23" s="124">
        <v>1700000</v>
      </c>
      <c r="P23" s="73"/>
    </row>
    <row r="24" spans="2:16" x14ac:dyDescent="0.3">
      <c r="B24" s="23">
        <v>44247</v>
      </c>
      <c r="C24" s="110">
        <f t="shared" si="0"/>
        <v>63840</v>
      </c>
      <c r="D24" s="103">
        <v>63.84</v>
      </c>
      <c r="E24" s="103">
        <v>7.26</v>
      </c>
      <c r="F24" s="103">
        <v>7.75</v>
      </c>
      <c r="G24" s="114">
        <v>140</v>
      </c>
      <c r="H24" s="114">
        <v>14</v>
      </c>
      <c r="I24" s="114">
        <v>260</v>
      </c>
      <c r="J24" s="114">
        <v>24</v>
      </c>
      <c r="K24" s="110" t="s">
        <v>19</v>
      </c>
      <c r="L24" s="124">
        <v>600</v>
      </c>
      <c r="M24" s="74">
        <v>0.4</v>
      </c>
      <c r="N24" s="72">
        <v>25.43</v>
      </c>
      <c r="O24" s="124">
        <v>1200000</v>
      </c>
      <c r="P24" s="73"/>
    </row>
    <row r="25" spans="2:16" x14ac:dyDescent="0.3">
      <c r="B25" s="23">
        <v>44248</v>
      </c>
      <c r="C25" s="110">
        <f t="shared" si="0"/>
        <v>62130</v>
      </c>
      <c r="D25" s="103">
        <v>62.13</v>
      </c>
      <c r="E25" s="103">
        <v>7.2</v>
      </c>
      <c r="F25" s="103">
        <v>7.81</v>
      </c>
      <c r="G25" s="114">
        <v>130</v>
      </c>
      <c r="H25" s="114">
        <v>18</v>
      </c>
      <c r="I25" s="114">
        <v>270</v>
      </c>
      <c r="J25" s="114">
        <v>26</v>
      </c>
      <c r="K25" s="110" t="s">
        <v>19</v>
      </c>
      <c r="L25" s="124">
        <v>500</v>
      </c>
      <c r="M25" s="74">
        <v>0.5</v>
      </c>
      <c r="N25" s="72">
        <v>25.42</v>
      </c>
      <c r="O25" s="124">
        <v>1300000</v>
      </c>
      <c r="P25" s="73"/>
    </row>
    <row r="26" spans="2:16" x14ac:dyDescent="0.3">
      <c r="B26" s="23">
        <v>44249</v>
      </c>
      <c r="C26" s="110">
        <f t="shared" si="0"/>
        <v>59760</v>
      </c>
      <c r="D26" s="103">
        <v>59.76</v>
      </c>
      <c r="E26" s="103">
        <v>7.21</v>
      </c>
      <c r="F26" s="103">
        <v>7.87</v>
      </c>
      <c r="G26" s="114">
        <v>135</v>
      </c>
      <c r="H26" s="114">
        <v>13</v>
      </c>
      <c r="I26" s="114">
        <v>276</v>
      </c>
      <c r="J26" s="114">
        <v>20</v>
      </c>
      <c r="K26" s="110" t="s">
        <v>19</v>
      </c>
      <c r="L26" s="124">
        <v>400</v>
      </c>
      <c r="M26" s="74">
        <v>0.4</v>
      </c>
      <c r="N26" s="72">
        <v>22.7</v>
      </c>
      <c r="O26" s="124">
        <v>1400000</v>
      </c>
      <c r="P26" s="73"/>
    </row>
    <row r="27" spans="2:16" x14ac:dyDescent="0.3">
      <c r="B27" s="23">
        <v>44250</v>
      </c>
      <c r="C27" s="110">
        <f t="shared" si="0"/>
        <v>61920</v>
      </c>
      <c r="D27" s="103">
        <v>61.92</v>
      </c>
      <c r="E27" s="103">
        <v>7.19</v>
      </c>
      <c r="F27" s="103">
        <v>7.64</v>
      </c>
      <c r="G27" s="114">
        <v>150</v>
      </c>
      <c r="H27" s="114">
        <v>16</v>
      </c>
      <c r="I27" s="114">
        <v>298</v>
      </c>
      <c r="J27" s="114">
        <v>22</v>
      </c>
      <c r="K27" s="110" t="s">
        <v>19</v>
      </c>
      <c r="L27" s="124">
        <v>700</v>
      </c>
      <c r="M27" s="74">
        <v>0.4</v>
      </c>
      <c r="N27" s="72">
        <v>21.45</v>
      </c>
      <c r="O27" s="124">
        <v>1700000</v>
      </c>
      <c r="P27" s="73"/>
    </row>
    <row r="28" spans="2:16" x14ac:dyDescent="0.3">
      <c r="B28" s="23">
        <v>44251</v>
      </c>
      <c r="C28" s="110">
        <f t="shared" si="0"/>
        <v>62540</v>
      </c>
      <c r="D28" s="103">
        <v>62.54</v>
      </c>
      <c r="E28" s="103">
        <v>7.36</v>
      </c>
      <c r="F28" s="103">
        <v>7.89</v>
      </c>
      <c r="G28" s="114">
        <v>130</v>
      </c>
      <c r="H28" s="114">
        <v>18</v>
      </c>
      <c r="I28" s="114">
        <v>260</v>
      </c>
      <c r="J28" s="114">
        <v>28</v>
      </c>
      <c r="K28" s="110" t="s">
        <v>19</v>
      </c>
      <c r="L28" s="124">
        <v>600</v>
      </c>
      <c r="M28" s="74">
        <v>0.5</v>
      </c>
      <c r="N28" s="72">
        <v>25.4</v>
      </c>
      <c r="O28" s="124">
        <v>1200000</v>
      </c>
      <c r="P28" s="73"/>
    </row>
    <row r="29" spans="2:16" x14ac:dyDescent="0.3">
      <c r="B29" s="23">
        <v>44252</v>
      </c>
      <c r="C29" s="110">
        <f t="shared" si="0"/>
        <v>62940</v>
      </c>
      <c r="D29" s="103">
        <v>62.94</v>
      </c>
      <c r="E29" s="103">
        <v>7.2</v>
      </c>
      <c r="F29" s="103">
        <v>7.72</v>
      </c>
      <c r="G29" s="114">
        <v>155</v>
      </c>
      <c r="H29" s="114">
        <v>14</v>
      </c>
      <c r="I29" s="114">
        <v>196</v>
      </c>
      <c r="J29" s="114">
        <v>26</v>
      </c>
      <c r="K29" s="110" t="s">
        <v>19</v>
      </c>
      <c r="L29" s="124">
        <v>500</v>
      </c>
      <c r="M29" s="74">
        <v>0.4</v>
      </c>
      <c r="N29" s="72">
        <v>24.4</v>
      </c>
      <c r="O29" s="124">
        <v>1300000</v>
      </c>
      <c r="P29" s="73"/>
    </row>
    <row r="30" spans="2:16" x14ac:dyDescent="0.3">
      <c r="B30" s="23">
        <v>44253</v>
      </c>
      <c r="C30" s="110">
        <f t="shared" si="0"/>
        <v>61640</v>
      </c>
      <c r="D30" s="103">
        <v>61.64</v>
      </c>
      <c r="E30" s="103">
        <v>7.18</v>
      </c>
      <c r="F30" s="103">
        <v>7.62</v>
      </c>
      <c r="G30" s="114">
        <v>135</v>
      </c>
      <c r="H30" s="114">
        <v>16</v>
      </c>
      <c r="I30" s="114">
        <v>302</v>
      </c>
      <c r="J30" s="114">
        <v>18</v>
      </c>
      <c r="K30" s="110" t="s">
        <v>19</v>
      </c>
      <c r="L30" s="124">
        <v>400</v>
      </c>
      <c r="M30" s="74">
        <v>0.4</v>
      </c>
      <c r="N30" s="72">
        <v>24</v>
      </c>
      <c r="O30" s="124">
        <v>1700000</v>
      </c>
      <c r="P30" s="73"/>
    </row>
    <row r="31" spans="2:16" x14ac:dyDescent="0.3">
      <c r="B31" s="23">
        <v>44254</v>
      </c>
      <c r="C31" s="110">
        <f t="shared" si="0"/>
        <v>61800</v>
      </c>
      <c r="D31" s="103">
        <v>61.8</v>
      </c>
      <c r="E31" s="103">
        <v>7.31</v>
      </c>
      <c r="F31" s="103">
        <v>7.64</v>
      </c>
      <c r="G31" s="114">
        <v>130</v>
      </c>
      <c r="H31" s="114">
        <v>17</v>
      </c>
      <c r="I31" s="114">
        <v>242</v>
      </c>
      <c r="J31" s="114">
        <v>28</v>
      </c>
      <c r="K31" s="110" t="s">
        <v>19</v>
      </c>
      <c r="L31" s="124">
        <v>500</v>
      </c>
      <c r="M31" s="74">
        <v>0.5</v>
      </c>
      <c r="N31" s="72">
        <v>22.5</v>
      </c>
      <c r="O31" s="124">
        <v>1400000</v>
      </c>
      <c r="P31" s="73"/>
    </row>
    <row r="32" spans="2:16" ht="15" thickBot="1" x14ac:dyDescent="0.35">
      <c r="B32" s="23">
        <v>44255</v>
      </c>
      <c r="C32" s="110">
        <f t="shared" si="0"/>
        <v>61660</v>
      </c>
      <c r="D32" s="103">
        <v>61.66</v>
      </c>
      <c r="E32" s="111">
        <v>7.27</v>
      </c>
      <c r="F32" s="111">
        <v>7.8</v>
      </c>
      <c r="G32" s="129">
        <v>140</v>
      </c>
      <c r="H32" s="129">
        <v>16</v>
      </c>
      <c r="I32" s="129">
        <v>240</v>
      </c>
      <c r="J32" s="129">
        <v>26</v>
      </c>
      <c r="K32" s="110" t="s">
        <v>19</v>
      </c>
      <c r="L32" s="124">
        <v>600</v>
      </c>
      <c r="M32" s="74">
        <v>0.4</v>
      </c>
      <c r="N32" s="72">
        <v>21.73</v>
      </c>
      <c r="O32" s="124">
        <v>1200000</v>
      </c>
      <c r="P32" s="73"/>
    </row>
    <row r="33" spans="2:16" ht="15" thickBot="1" x14ac:dyDescent="0.35">
      <c r="B33" s="42" t="s">
        <v>20</v>
      </c>
      <c r="C33" s="43">
        <f t="shared" ref="C33:O33" si="1">AVERAGE(C5:C32)</f>
        <v>60440.714285714283</v>
      </c>
      <c r="D33" s="43">
        <f t="shared" si="1"/>
        <v>60.4407142857143</v>
      </c>
      <c r="E33" s="43">
        <f t="shared" si="1"/>
        <v>7.2053571428571432</v>
      </c>
      <c r="F33" s="43">
        <f t="shared" si="1"/>
        <v>7.7732142857142845</v>
      </c>
      <c r="G33" s="43">
        <f t="shared" si="1"/>
        <v>142.67857142857142</v>
      </c>
      <c r="H33" s="43">
        <f t="shared" si="1"/>
        <v>15.178571428571429</v>
      </c>
      <c r="I33" s="43">
        <f t="shared" si="1"/>
        <v>259.5</v>
      </c>
      <c r="J33" s="43">
        <f t="shared" si="1"/>
        <v>24.857142857142858</v>
      </c>
      <c r="K33" s="43" t="s">
        <v>19</v>
      </c>
      <c r="L33" s="43">
        <f t="shared" si="1"/>
        <v>567.85714285714289</v>
      </c>
      <c r="M33" s="43">
        <f t="shared" si="1"/>
        <v>0.47500000000000009</v>
      </c>
      <c r="N33" s="43">
        <f t="shared" si="1"/>
        <v>23.192499999999999</v>
      </c>
      <c r="O33" s="43">
        <f t="shared" si="1"/>
        <v>1382142.857142857</v>
      </c>
      <c r="P33" s="44"/>
    </row>
    <row r="34" spans="2:16" ht="19.5" customHeight="1" thickBot="1" x14ac:dyDescent="0.35">
      <c r="D34" s="134">
        <f>SUM(D5:D32)</f>
        <v>1692.3400000000004</v>
      </c>
    </row>
    <row r="35" spans="2:16" ht="19.5" customHeight="1" x14ac:dyDescent="0.3"/>
    <row r="36" spans="2:16" ht="19.5" customHeight="1" x14ac:dyDescent="0.3"/>
    <row r="37" spans="2:16" ht="60" customHeight="1" x14ac:dyDescent="0.3">
      <c r="B37" s="21" t="s">
        <v>21</v>
      </c>
      <c r="C37" s="148" t="s">
        <v>22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2:16" ht="19.5" customHeight="1" x14ac:dyDescent="0.3"/>
    <row r="39" spans="2:16" ht="19.5" customHeight="1" x14ac:dyDescent="0.3">
      <c r="B39" s="133" t="s">
        <v>37</v>
      </c>
      <c r="C39" s="133">
        <f>MAX(C5:C32)</f>
        <v>65940</v>
      </c>
      <c r="D39" s="133">
        <f t="shared" ref="D39:J39" si="2">MAX(D5:D32)</f>
        <v>65.94</v>
      </c>
      <c r="E39" s="133">
        <f t="shared" si="2"/>
        <v>7.36</v>
      </c>
      <c r="F39" s="133">
        <f t="shared" si="2"/>
        <v>7.89</v>
      </c>
      <c r="G39" s="133">
        <f t="shared" si="2"/>
        <v>155</v>
      </c>
      <c r="H39" s="133">
        <f t="shared" si="2"/>
        <v>18</v>
      </c>
      <c r="I39" s="133">
        <f t="shared" si="2"/>
        <v>302</v>
      </c>
      <c r="J39" s="133">
        <f t="shared" si="2"/>
        <v>28</v>
      </c>
      <c r="L39" s="133">
        <f t="shared" ref="L39:O39" si="3">MAX(L5:L32)</f>
        <v>700</v>
      </c>
      <c r="M39" s="133">
        <f t="shared" si="3"/>
        <v>0.6</v>
      </c>
      <c r="N39" s="133">
        <f t="shared" si="3"/>
        <v>26.29</v>
      </c>
      <c r="O39" s="133">
        <f t="shared" si="3"/>
        <v>1700000</v>
      </c>
    </row>
    <row r="40" spans="2:16" ht="19.5" customHeight="1" x14ac:dyDescent="0.3">
      <c r="B40" s="133" t="s">
        <v>38</v>
      </c>
      <c r="C40" s="133">
        <f>MIN(C5:C32)</f>
        <v>50950</v>
      </c>
      <c r="D40" s="133">
        <f t="shared" ref="D40:J40" si="4">MIN(D5:D32)</f>
        <v>50.95</v>
      </c>
      <c r="E40" s="133">
        <f t="shared" si="4"/>
        <v>7.09</v>
      </c>
      <c r="F40" s="133">
        <f t="shared" si="4"/>
        <v>7.59</v>
      </c>
      <c r="G40" s="133">
        <f t="shared" si="4"/>
        <v>130</v>
      </c>
      <c r="H40" s="133">
        <f t="shared" si="4"/>
        <v>11</v>
      </c>
      <c r="I40" s="133">
        <f t="shared" si="4"/>
        <v>196</v>
      </c>
      <c r="J40" s="133">
        <f t="shared" si="4"/>
        <v>18</v>
      </c>
      <c r="L40" s="133">
        <f t="shared" ref="L40:O40" si="5">MIN(L5:L32)</f>
        <v>400</v>
      </c>
      <c r="M40" s="133">
        <f t="shared" si="5"/>
        <v>0.4</v>
      </c>
      <c r="N40" s="133">
        <f t="shared" si="5"/>
        <v>20.100000000000001</v>
      </c>
      <c r="O40" s="133">
        <f t="shared" si="5"/>
        <v>1200000</v>
      </c>
    </row>
    <row r="41" spans="2:16" ht="19.5" customHeight="1" x14ac:dyDescent="0.3"/>
    <row r="42" spans="2:16" ht="19.5" customHeight="1" x14ac:dyDescent="0.3"/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</sheetData>
  <mergeCells count="10">
    <mergeCell ref="C37:O37"/>
    <mergeCell ref="B2:P2"/>
    <mergeCell ref="B3:B4"/>
    <mergeCell ref="C3:D3"/>
    <mergeCell ref="E3:F3"/>
    <mergeCell ref="G3:H3"/>
    <mergeCell ref="I3:J3"/>
    <mergeCell ref="K3:L3"/>
    <mergeCell ref="N3:O3"/>
    <mergeCell ref="P3:P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"/>
  <sheetViews>
    <sheetView zoomScale="88" zoomScaleNormal="88" workbookViewId="0">
      <selection activeCell="P5" sqref="P5:P32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3.88671875" style="1" customWidth="1"/>
    <col min="15" max="15" width="11.33203125" style="1" customWidth="1"/>
    <col min="16" max="16" width="36.109375" style="1" customWidth="1"/>
    <col min="17" max="16384" width="9.109375" style="1"/>
  </cols>
  <sheetData>
    <row r="1" spans="1:45" ht="15" thickBot="1" x14ac:dyDescent="0.35"/>
    <row r="2" spans="1:45" ht="69.75" customHeight="1" thickBot="1" x14ac:dyDescent="0.35">
      <c r="A2" s="2"/>
      <c r="B2" s="163" t="s">
        <v>28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89.25" customHeight="1" x14ac:dyDescent="0.3">
      <c r="A3" s="2"/>
      <c r="B3" s="166" t="s">
        <v>0</v>
      </c>
      <c r="C3" s="167" t="s">
        <v>36</v>
      </c>
      <c r="D3" s="168"/>
      <c r="E3" s="142" t="s">
        <v>1</v>
      </c>
      <c r="F3" s="142"/>
      <c r="G3" s="143" t="s">
        <v>2</v>
      </c>
      <c r="H3" s="144"/>
      <c r="I3" s="145" t="s">
        <v>3</v>
      </c>
      <c r="J3" s="144"/>
      <c r="K3" s="146" t="s">
        <v>4</v>
      </c>
      <c r="L3" s="144"/>
      <c r="M3" s="3" t="s">
        <v>5</v>
      </c>
      <c r="N3" s="146" t="s">
        <v>6</v>
      </c>
      <c r="O3" s="146"/>
      <c r="P3" s="169" t="s">
        <v>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81" customHeight="1" thickBot="1" x14ac:dyDescent="0.35">
      <c r="A4" s="4"/>
      <c r="B4" s="153"/>
      <c r="C4" s="27" t="s">
        <v>8</v>
      </c>
      <c r="D4" s="27" t="s">
        <v>9</v>
      </c>
      <c r="E4" s="7" t="s">
        <v>10</v>
      </c>
      <c r="F4" s="7" t="s">
        <v>23</v>
      </c>
      <c r="G4" s="8" t="s">
        <v>11</v>
      </c>
      <c r="H4" s="8" t="s">
        <v>12</v>
      </c>
      <c r="I4" s="9" t="s">
        <v>13</v>
      </c>
      <c r="J4" s="9" t="s">
        <v>29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6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x14ac:dyDescent="0.3">
      <c r="B5" s="23">
        <v>44228</v>
      </c>
      <c r="C5" s="12">
        <f>D5*1000</f>
        <v>37390</v>
      </c>
      <c r="D5" s="45">
        <v>37.39</v>
      </c>
      <c r="E5" s="29">
        <v>7.28</v>
      </c>
      <c r="F5" s="29">
        <v>7.52</v>
      </c>
      <c r="G5" s="79">
        <v>153</v>
      </c>
      <c r="H5" s="79">
        <v>20</v>
      </c>
      <c r="I5" s="79">
        <v>310</v>
      </c>
      <c r="J5" s="79">
        <v>38</v>
      </c>
      <c r="K5" s="12" t="s">
        <v>19</v>
      </c>
      <c r="L5" s="46">
        <v>500</v>
      </c>
      <c r="M5" s="127">
        <v>0.5</v>
      </c>
      <c r="N5" s="29">
        <v>25.9</v>
      </c>
      <c r="O5" s="79">
        <v>1400000</v>
      </c>
      <c r="P5" s="80"/>
    </row>
    <row r="6" spans="1:45" x14ac:dyDescent="0.3">
      <c r="B6" s="23">
        <v>44229</v>
      </c>
      <c r="C6" s="13">
        <f t="shared" ref="C6:C32" si="0">D6*1000</f>
        <v>37850</v>
      </c>
      <c r="D6" s="47">
        <v>37.85</v>
      </c>
      <c r="E6" s="11">
        <v>7.35</v>
      </c>
      <c r="F6" s="11">
        <v>7.58</v>
      </c>
      <c r="G6" s="82">
        <v>155</v>
      </c>
      <c r="H6" s="82">
        <v>22</v>
      </c>
      <c r="I6" s="82">
        <v>314</v>
      </c>
      <c r="J6" s="82">
        <v>40</v>
      </c>
      <c r="K6" s="13" t="s">
        <v>19</v>
      </c>
      <c r="L6" s="48">
        <v>600</v>
      </c>
      <c r="M6" s="112">
        <v>0.4</v>
      </c>
      <c r="N6" s="49">
        <v>23.8</v>
      </c>
      <c r="O6" s="81">
        <v>1300000</v>
      </c>
      <c r="P6" s="80"/>
    </row>
    <row r="7" spans="1:45" x14ac:dyDescent="0.3">
      <c r="B7" s="23">
        <v>44230</v>
      </c>
      <c r="C7" s="13">
        <f t="shared" si="0"/>
        <v>37460</v>
      </c>
      <c r="D7" s="47">
        <v>37.46</v>
      </c>
      <c r="E7" s="11">
        <v>7.25</v>
      </c>
      <c r="F7" s="11">
        <v>7.48</v>
      </c>
      <c r="G7" s="82">
        <v>159</v>
      </c>
      <c r="H7" s="82">
        <v>21</v>
      </c>
      <c r="I7" s="82">
        <v>317</v>
      </c>
      <c r="J7" s="82">
        <v>36</v>
      </c>
      <c r="K7" s="13" t="s">
        <v>19</v>
      </c>
      <c r="L7" s="48">
        <v>700</v>
      </c>
      <c r="M7" s="112">
        <v>0.3</v>
      </c>
      <c r="N7" s="49">
        <v>24.5</v>
      </c>
      <c r="O7" s="81">
        <v>1100000</v>
      </c>
      <c r="P7" s="80"/>
    </row>
    <row r="8" spans="1:45" x14ac:dyDescent="0.3">
      <c r="B8" s="23">
        <v>44231</v>
      </c>
      <c r="C8" s="13">
        <f t="shared" si="0"/>
        <v>37490</v>
      </c>
      <c r="D8" s="47">
        <v>37.49</v>
      </c>
      <c r="E8" s="11">
        <v>7.39</v>
      </c>
      <c r="F8" s="11">
        <v>7.6</v>
      </c>
      <c r="G8" s="82">
        <v>153</v>
      </c>
      <c r="H8" s="82">
        <v>23</v>
      </c>
      <c r="I8" s="82">
        <v>322</v>
      </c>
      <c r="J8" s="82">
        <v>37</v>
      </c>
      <c r="K8" s="13" t="s">
        <v>19</v>
      </c>
      <c r="L8" s="48">
        <v>400</v>
      </c>
      <c r="M8" s="112">
        <v>0.4</v>
      </c>
      <c r="N8" s="49">
        <v>20.5</v>
      </c>
      <c r="O8" s="81">
        <v>1700000</v>
      </c>
      <c r="P8" s="80"/>
    </row>
    <row r="9" spans="1:45" x14ac:dyDescent="0.3">
      <c r="B9" s="23">
        <v>44232</v>
      </c>
      <c r="C9" s="37">
        <f t="shared" si="0"/>
        <v>39860</v>
      </c>
      <c r="D9" s="47">
        <v>39.86</v>
      </c>
      <c r="E9" s="11">
        <v>7.45</v>
      </c>
      <c r="F9" s="11">
        <v>7.65</v>
      </c>
      <c r="G9" s="82">
        <v>157</v>
      </c>
      <c r="H9" s="82">
        <v>25</v>
      </c>
      <c r="I9" s="82">
        <v>318</v>
      </c>
      <c r="J9" s="82">
        <v>35</v>
      </c>
      <c r="K9" s="37" t="s">
        <v>19</v>
      </c>
      <c r="L9" s="50">
        <v>500</v>
      </c>
      <c r="M9" s="112">
        <v>0.5</v>
      </c>
      <c r="N9" s="11">
        <v>23.1</v>
      </c>
      <c r="O9" s="82">
        <v>1400000</v>
      </c>
      <c r="P9" s="80"/>
    </row>
    <row r="10" spans="1:45" x14ac:dyDescent="0.3">
      <c r="B10" s="23">
        <v>44233</v>
      </c>
      <c r="C10" s="37">
        <f t="shared" si="0"/>
        <v>36470</v>
      </c>
      <c r="D10" s="51">
        <v>36.47</v>
      </c>
      <c r="E10" s="11">
        <v>7.51</v>
      </c>
      <c r="F10" s="11">
        <v>7.67</v>
      </c>
      <c r="G10" s="82">
        <v>160</v>
      </c>
      <c r="H10" s="82">
        <v>22</v>
      </c>
      <c r="I10" s="82">
        <v>310</v>
      </c>
      <c r="J10" s="82">
        <v>39</v>
      </c>
      <c r="K10" s="37" t="s">
        <v>19</v>
      </c>
      <c r="L10" s="50">
        <v>600</v>
      </c>
      <c r="M10" s="112">
        <v>0.4</v>
      </c>
      <c r="N10" s="11">
        <v>25.4</v>
      </c>
      <c r="O10" s="82">
        <v>1300000</v>
      </c>
      <c r="P10" s="80"/>
    </row>
    <row r="11" spans="1:45" x14ac:dyDescent="0.3">
      <c r="B11" s="23">
        <v>44234</v>
      </c>
      <c r="C11" s="37">
        <f t="shared" si="0"/>
        <v>37390</v>
      </c>
      <c r="D11" s="51">
        <v>37.39</v>
      </c>
      <c r="E11" s="11">
        <v>7.52</v>
      </c>
      <c r="F11" s="11">
        <v>7.61</v>
      </c>
      <c r="G11" s="82">
        <v>163</v>
      </c>
      <c r="H11" s="82">
        <v>20</v>
      </c>
      <c r="I11" s="82">
        <v>315</v>
      </c>
      <c r="J11" s="82">
        <v>41</v>
      </c>
      <c r="K11" s="37" t="s">
        <v>19</v>
      </c>
      <c r="L11" s="50">
        <v>700</v>
      </c>
      <c r="M11" s="112">
        <v>0.3</v>
      </c>
      <c r="N11" s="11">
        <v>26.9</v>
      </c>
      <c r="O11" s="82">
        <v>1100000</v>
      </c>
      <c r="P11" s="80"/>
    </row>
    <row r="12" spans="1:45" x14ac:dyDescent="0.3">
      <c r="B12" s="23">
        <v>44235</v>
      </c>
      <c r="C12" s="37">
        <f t="shared" si="0"/>
        <v>37560</v>
      </c>
      <c r="D12" s="52">
        <v>37.56</v>
      </c>
      <c r="E12" s="11">
        <v>7.48</v>
      </c>
      <c r="F12" s="11">
        <v>7.58</v>
      </c>
      <c r="G12" s="82">
        <v>159</v>
      </c>
      <c r="H12" s="82">
        <v>18</v>
      </c>
      <c r="I12" s="82">
        <v>311</v>
      </c>
      <c r="J12" s="82">
        <v>36</v>
      </c>
      <c r="K12" s="37" t="s">
        <v>19</v>
      </c>
      <c r="L12" s="50">
        <v>400</v>
      </c>
      <c r="M12" s="112">
        <v>0.4</v>
      </c>
      <c r="N12" s="11">
        <v>27.1</v>
      </c>
      <c r="O12" s="82">
        <v>1400000</v>
      </c>
      <c r="P12" s="80"/>
    </row>
    <row r="13" spans="1:45" x14ac:dyDescent="0.3">
      <c r="B13" s="23">
        <v>44236</v>
      </c>
      <c r="C13" s="13">
        <f t="shared" si="0"/>
        <v>37050</v>
      </c>
      <c r="D13" s="47">
        <v>37.049999999999997</v>
      </c>
      <c r="E13" s="11">
        <v>7.45</v>
      </c>
      <c r="F13" s="11">
        <v>7.63</v>
      </c>
      <c r="G13" s="82">
        <v>166</v>
      </c>
      <c r="H13" s="82">
        <v>20</v>
      </c>
      <c r="I13" s="82">
        <v>304</v>
      </c>
      <c r="J13" s="82">
        <v>38</v>
      </c>
      <c r="K13" s="37" t="s">
        <v>19</v>
      </c>
      <c r="L13" s="50">
        <v>500</v>
      </c>
      <c r="M13" s="112">
        <v>0.5</v>
      </c>
      <c r="N13" s="11">
        <v>25.3</v>
      </c>
      <c r="O13" s="82">
        <v>1700000</v>
      </c>
      <c r="P13" s="80"/>
    </row>
    <row r="14" spans="1:45" x14ac:dyDescent="0.3">
      <c r="B14" s="23">
        <v>44237</v>
      </c>
      <c r="C14" s="13">
        <f t="shared" si="0"/>
        <v>36580</v>
      </c>
      <c r="D14" s="52">
        <v>36.58</v>
      </c>
      <c r="E14" s="11">
        <v>7.52</v>
      </c>
      <c r="F14" s="11">
        <v>7.65</v>
      </c>
      <c r="G14" s="82">
        <v>163</v>
      </c>
      <c r="H14" s="82">
        <v>22</v>
      </c>
      <c r="I14" s="82">
        <v>299</v>
      </c>
      <c r="J14" s="82">
        <v>40</v>
      </c>
      <c r="K14" s="37" t="s">
        <v>19</v>
      </c>
      <c r="L14" s="50">
        <v>700</v>
      </c>
      <c r="M14" s="112">
        <v>0.3</v>
      </c>
      <c r="N14" s="11">
        <v>23.4</v>
      </c>
      <c r="O14" s="82">
        <v>1300000</v>
      </c>
      <c r="P14" s="80"/>
    </row>
    <row r="15" spans="1:45" x14ac:dyDescent="0.3">
      <c r="B15" s="23">
        <v>44238</v>
      </c>
      <c r="C15" s="13">
        <f t="shared" si="0"/>
        <v>36010</v>
      </c>
      <c r="D15" s="47">
        <v>36.01</v>
      </c>
      <c r="E15" s="11">
        <v>7.49</v>
      </c>
      <c r="F15" s="11">
        <v>7.62</v>
      </c>
      <c r="G15" s="82">
        <v>159</v>
      </c>
      <c r="H15" s="82">
        <v>24</v>
      </c>
      <c r="I15" s="82">
        <v>303</v>
      </c>
      <c r="J15" s="82">
        <v>37</v>
      </c>
      <c r="K15" s="37" t="s">
        <v>19</v>
      </c>
      <c r="L15" s="50">
        <v>600</v>
      </c>
      <c r="M15" s="112">
        <v>0.4</v>
      </c>
      <c r="N15" s="11">
        <v>22.4</v>
      </c>
      <c r="O15" s="82">
        <v>1100000</v>
      </c>
      <c r="P15" s="80"/>
    </row>
    <row r="16" spans="1:45" x14ac:dyDescent="0.3">
      <c r="B16" s="23">
        <v>44239</v>
      </c>
      <c r="C16" s="13">
        <f t="shared" si="0"/>
        <v>37510</v>
      </c>
      <c r="D16" s="47">
        <v>37.51</v>
      </c>
      <c r="E16" s="11">
        <v>7.47</v>
      </c>
      <c r="F16" s="11">
        <v>7.58</v>
      </c>
      <c r="G16" s="114">
        <v>156</v>
      </c>
      <c r="H16" s="114">
        <v>25</v>
      </c>
      <c r="I16" s="82">
        <v>308</v>
      </c>
      <c r="J16" s="82">
        <v>39</v>
      </c>
      <c r="K16" s="37" t="s">
        <v>19</v>
      </c>
      <c r="L16" s="82">
        <v>500</v>
      </c>
      <c r="M16" s="112">
        <v>0.5</v>
      </c>
      <c r="N16" s="77">
        <v>21.9</v>
      </c>
      <c r="O16" s="82">
        <v>1400000</v>
      </c>
      <c r="P16" s="80"/>
      <c r="Q16" s="25"/>
    </row>
    <row r="17" spans="2:17" x14ac:dyDescent="0.3">
      <c r="B17" s="23">
        <v>44240</v>
      </c>
      <c r="C17" s="13">
        <f t="shared" si="0"/>
        <v>37070</v>
      </c>
      <c r="D17" s="47">
        <v>37.07</v>
      </c>
      <c r="E17" s="11">
        <v>7.53</v>
      </c>
      <c r="F17" s="11">
        <v>7.65</v>
      </c>
      <c r="G17" s="114">
        <v>153</v>
      </c>
      <c r="H17" s="114">
        <v>23</v>
      </c>
      <c r="I17" s="82">
        <v>314</v>
      </c>
      <c r="J17" s="82">
        <v>41</v>
      </c>
      <c r="K17" s="37" t="s">
        <v>19</v>
      </c>
      <c r="L17" s="82">
        <v>700</v>
      </c>
      <c r="M17" s="112">
        <v>0.3</v>
      </c>
      <c r="N17" s="77">
        <v>22.8</v>
      </c>
      <c r="O17" s="82">
        <v>1700000</v>
      </c>
      <c r="P17" s="80"/>
    </row>
    <row r="18" spans="2:17" x14ac:dyDescent="0.3">
      <c r="B18" s="23">
        <v>44241</v>
      </c>
      <c r="C18" s="13">
        <f t="shared" si="0"/>
        <v>37650</v>
      </c>
      <c r="D18" s="76">
        <v>37.65</v>
      </c>
      <c r="E18" s="75">
        <v>7.55</v>
      </c>
      <c r="F18" s="75">
        <v>7.67</v>
      </c>
      <c r="G18" s="114">
        <v>157</v>
      </c>
      <c r="H18" s="114">
        <v>21</v>
      </c>
      <c r="I18" s="82">
        <v>322</v>
      </c>
      <c r="J18" s="82">
        <v>35</v>
      </c>
      <c r="K18" s="37" t="s">
        <v>19</v>
      </c>
      <c r="L18" s="82">
        <v>400</v>
      </c>
      <c r="M18" s="112">
        <v>0.4</v>
      </c>
      <c r="N18" s="77">
        <v>24.1</v>
      </c>
      <c r="O18" s="82">
        <v>1300000</v>
      </c>
      <c r="P18" s="80"/>
      <c r="Q18" s="106"/>
    </row>
    <row r="19" spans="2:17" x14ac:dyDescent="0.3">
      <c r="B19" s="23">
        <v>44242</v>
      </c>
      <c r="C19" s="13">
        <f t="shared" si="0"/>
        <v>37920</v>
      </c>
      <c r="D19" s="76">
        <v>37.92</v>
      </c>
      <c r="E19" s="75">
        <v>7.46</v>
      </c>
      <c r="F19" s="75">
        <v>7.55</v>
      </c>
      <c r="G19" s="114">
        <v>160</v>
      </c>
      <c r="H19" s="114">
        <v>19</v>
      </c>
      <c r="I19" s="82">
        <v>324</v>
      </c>
      <c r="J19" s="82">
        <v>36</v>
      </c>
      <c r="K19" s="37" t="s">
        <v>19</v>
      </c>
      <c r="L19" s="102">
        <v>500</v>
      </c>
      <c r="M19" s="116">
        <v>0.5</v>
      </c>
      <c r="N19" s="78">
        <v>22.7</v>
      </c>
      <c r="O19" s="82">
        <v>1100000</v>
      </c>
      <c r="P19" s="80"/>
    </row>
    <row r="20" spans="2:17" x14ac:dyDescent="0.3">
      <c r="B20" s="23">
        <v>44243</v>
      </c>
      <c r="C20" s="110">
        <f t="shared" si="0"/>
        <v>38530</v>
      </c>
      <c r="D20" s="111">
        <v>38.53</v>
      </c>
      <c r="E20" s="103">
        <v>7.38</v>
      </c>
      <c r="F20" s="103">
        <v>7.58</v>
      </c>
      <c r="G20" s="114">
        <v>153</v>
      </c>
      <c r="H20" s="114">
        <v>22</v>
      </c>
      <c r="I20" s="114">
        <v>327</v>
      </c>
      <c r="J20" s="114">
        <v>38</v>
      </c>
      <c r="K20" s="110" t="s">
        <v>19</v>
      </c>
      <c r="L20" s="102">
        <v>700</v>
      </c>
      <c r="M20" s="116">
        <v>0.3</v>
      </c>
      <c r="N20" s="111">
        <v>27.7</v>
      </c>
      <c r="O20" s="102">
        <v>1400000</v>
      </c>
      <c r="P20" s="80"/>
    </row>
    <row r="21" spans="2:17" x14ac:dyDescent="0.3">
      <c r="B21" s="23">
        <v>44244</v>
      </c>
      <c r="C21" s="110">
        <f t="shared" si="0"/>
        <v>37970</v>
      </c>
      <c r="D21" s="111">
        <v>37.97</v>
      </c>
      <c r="E21" s="103">
        <v>7.54</v>
      </c>
      <c r="F21" s="103">
        <v>7.61</v>
      </c>
      <c r="G21" s="114">
        <v>156</v>
      </c>
      <c r="H21" s="114">
        <v>20</v>
      </c>
      <c r="I21" s="114">
        <v>323</v>
      </c>
      <c r="J21" s="114">
        <v>40</v>
      </c>
      <c r="K21" s="110" t="s">
        <v>19</v>
      </c>
      <c r="L21" s="102">
        <v>600</v>
      </c>
      <c r="M21" s="116">
        <v>0.4</v>
      </c>
      <c r="N21" s="111">
        <v>24.9</v>
      </c>
      <c r="O21" s="102">
        <v>1700000</v>
      </c>
      <c r="P21" s="80"/>
    </row>
    <row r="22" spans="2:17" x14ac:dyDescent="0.3">
      <c r="B22" s="23">
        <v>44245</v>
      </c>
      <c r="C22" s="110">
        <f t="shared" si="0"/>
        <v>38270</v>
      </c>
      <c r="D22" s="111">
        <v>38.270000000000003</v>
      </c>
      <c r="E22" s="103">
        <v>7.45</v>
      </c>
      <c r="F22" s="103">
        <v>7.52</v>
      </c>
      <c r="G22" s="114">
        <v>159</v>
      </c>
      <c r="H22" s="114">
        <v>23</v>
      </c>
      <c r="I22" s="114">
        <v>318</v>
      </c>
      <c r="J22" s="114">
        <v>42</v>
      </c>
      <c r="K22" s="110" t="s">
        <v>19</v>
      </c>
      <c r="L22" s="102">
        <v>500</v>
      </c>
      <c r="M22" s="116">
        <v>0.5</v>
      </c>
      <c r="N22" s="111">
        <v>21.9</v>
      </c>
      <c r="O22" s="102">
        <v>1300000</v>
      </c>
      <c r="P22" s="80"/>
    </row>
    <row r="23" spans="2:17" x14ac:dyDescent="0.3">
      <c r="B23" s="23">
        <v>44246</v>
      </c>
      <c r="C23" s="110">
        <f t="shared" si="0"/>
        <v>37730</v>
      </c>
      <c r="D23" s="111">
        <v>37.729999999999997</v>
      </c>
      <c r="E23" s="103">
        <v>7.52</v>
      </c>
      <c r="F23" s="103">
        <v>7.65</v>
      </c>
      <c r="G23" s="114">
        <v>163</v>
      </c>
      <c r="H23" s="114">
        <v>21</v>
      </c>
      <c r="I23" s="114">
        <v>316</v>
      </c>
      <c r="J23" s="114">
        <v>39</v>
      </c>
      <c r="K23" s="110" t="s">
        <v>19</v>
      </c>
      <c r="L23" s="102">
        <v>400</v>
      </c>
      <c r="M23" s="116">
        <v>0.4</v>
      </c>
      <c r="N23" s="111">
        <v>25.9</v>
      </c>
      <c r="O23" s="102">
        <v>1100000</v>
      </c>
      <c r="P23" s="80"/>
    </row>
    <row r="24" spans="2:17" x14ac:dyDescent="0.3">
      <c r="B24" s="23">
        <v>44247</v>
      </c>
      <c r="C24" s="110">
        <f t="shared" si="0"/>
        <v>37460</v>
      </c>
      <c r="D24" s="111">
        <v>37.46</v>
      </c>
      <c r="E24" s="103">
        <v>7.54</v>
      </c>
      <c r="F24" s="103">
        <v>7.68</v>
      </c>
      <c r="G24" s="114">
        <v>166</v>
      </c>
      <c r="H24" s="114">
        <v>24</v>
      </c>
      <c r="I24" s="114">
        <v>312</v>
      </c>
      <c r="J24" s="114">
        <v>41</v>
      </c>
      <c r="K24" s="110" t="s">
        <v>19</v>
      </c>
      <c r="L24" s="102">
        <v>500</v>
      </c>
      <c r="M24" s="116">
        <v>0.5</v>
      </c>
      <c r="N24" s="111">
        <v>22.2</v>
      </c>
      <c r="O24" s="102">
        <v>1300000</v>
      </c>
      <c r="P24" s="80"/>
    </row>
    <row r="25" spans="2:17" x14ac:dyDescent="0.3">
      <c r="B25" s="23">
        <v>44248</v>
      </c>
      <c r="C25" s="110">
        <f t="shared" si="0"/>
        <v>37000</v>
      </c>
      <c r="D25" s="111">
        <v>37</v>
      </c>
      <c r="E25" s="103">
        <v>7.56</v>
      </c>
      <c r="F25" s="103">
        <v>7.71</v>
      </c>
      <c r="G25" s="114">
        <v>160</v>
      </c>
      <c r="H25" s="114">
        <v>22</v>
      </c>
      <c r="I25" s="114">
        <v>308</v>
      </c>
      <c r="J25" s="114">
        <v>37</v>
      </c>
      <c r="K25" s="110" t="s">
        <v>19</v>
      </c>
      <c r="L25" s="102">
        <v>700</v>
      </c>
      <c r="M25" s="116">
        <v>0.3</v>
      </c>
      <c r="N25" s="111">
        <v>23.3</v>
      </c>
      <c r="O25" s="102">
        <v>1400000</v>
      </c>
      <c r="P25" s="80"/>
    </row>
    <row r="26" spans="2:17" x14ac:dyDescent="0.3">
      <c r="B26" s="23">
        <v>44249</v>
      </c>
      <c r="C26" s="110">
        <f t="shared" si="0"/>
        <v>38470</v>
      </c>
      <c r="D26" s="111">
        <v>38.47</v>
      </c>
      <c r="E26" s="103">
        <v>7.52</v>
      </c>
      <c r="F26" s="103">
        <v>7.65</v>
      </c>
      <c r="G26" s="114">
        <v>156</v>
      </c>
      <c r="H26" s="114">
        <v>20</v>
      </c>
      <c r="I26" s="114">
        <v>312</v>
      </c>
      <c r="J26" s="114">
        <v>36</v>
      </c>
      <c r="K26" s="110" t="s">
        <v>19</v>
      </c>
      <c r="L26" s="102">
        <v>500</v>
      </c>
      <c r="M26" s="116">
        <v>0.5</v>
      </c>
      <c r="N26" s="111">
        <v>24.1</v>
      </c>
      <c r="O26" s="102">
        <v>1700000</v>
      </c>
      <c r="P26" s="80"/>
    </row>
    <row r="27" spans="2:17" x14ac:dyDescent="0.3">
      <c r="B27" s="23">
        <v>44250</v>
      </c>
      <c r="C27" s="110">
        <f t="shared" si="0"/>
        <v>38810</v>
      </c>
      <c r="D27" s="111">
        <v>38.81</v>
      </c>
      <c r="E27" s="103">
        <v>7.48</v>
      </c>
      <c r="F27" s="103">
        <v>7.72</v>
      </c>
      <c r="G27" s="114">
        <v>153</v>
      </c>
      <c r="H27" s="114">
        <v>18</v>
      </c>
      <c r="I27" s="114">
        <v>309</v>
      </c>
      <c r="J27" s="114">
        <v>38</v>
      </c>
      <c r="K27" s="110" t="s">
        <v>19</v>
      </c>
      <c r="L27" s="102">
        <v>600</v>
      </c>
      <c r="M27" s="116">
        <v>0.4</v>
      </c>
      <c r="N27" s="111">
        <v>27.6</v>
      </c>
      <c r="O27" s="102">
        <v>1100000</v>
      </c>
      <c r="P27" s="80"/>
    </row>
    <row r="28" spans="2:17" x14ac:dyDescent="0.3">
      <c r="B28" s="23">
        <v>44251</v>
      </c>
      <c r="C28" s="110">
        <f t="shared" si="0"/>
        <v>36330</v>
      </c>
      <c r="D28" s="111">
        <v>36.33</v>
      </c>
      <c r="E28" s="103">
        <v>7.55</v>
      </c>
      <c r="F28" s="103">
        <v>7.67</v>
      </c>
      <c r="G28" s="114">
        <v>157</v>
      </c>
      <c r="H28" s="114">
        <v>21</v>
      </c>
      <c r="I28" s="114">
        <v>305</v>
      </c>
      <c r="J28" s="114">
        <v>40</v>
      </c>
      <c r="K28" s="110" t="s">
        <v>19</v>
      </c>
      <c r="L28" s="102">
        <v>500</v>
      </c>
      <c r="M28" s="116">
        <v>0.5</v>
      </c>
      <c r="N28" s="111">
        <v>28.7</v>
      </c>
      <c r="O28" s="102">
        <v>1400000</v>
      </c>
      <c r="P28" s="80"/>
    </row>
    <row r="29" spans="2:17" x14ac:dyDescent="0.3">
      <c r="B29" s="23">
        <v>44252</v>
      </c>
      <c r="C29" s="110">
        <f t="shared" si="0"/>
        <v>39360</v>
      </c>
      <c r="D29" s="111">
        <v>39.36</v>
      </c>
      <c r="E29" s="103">
        <v>7.58</v>
      </c>
      <c r="F29" s="103">
        <v>7.75</v>
      </c>
      <c r="G29" s="114">
        <v>159</v>
      </c>
      <c r="H29" s="114">
        <v>23</v>
      </c>
      <c r="I29" s="114">
        <v>307</v>
      </c>
      <c r="J29" s="114">
        <v>42</v>
      </c>
      <c r="K29" s="110" t="s">
        <v>19</v>
      </c>
      <c r="L29" s="102">
        <v>400</v>
      </c>
      <c r="M29" s="116">
        <v>0.3</v>
      </c>
      <c r="N29" s="111">
        <v>25.1</v>
      </c>
      <c r="O29" s="102">
        <v>1300000</v>
      </c>
      <c r="P29" s="80"/>
    </row>
    <row r="30" spans="2:17" x14ac:dyDescent="0.3">
      <c r="B30" s="23">
        <v>44253</v>
      </c>
      <c r="C30" s="110">
        <f t="shared" si="0"/>
        <v>37430</v>
      </c>
      <c r="D30" s="111">
        <v>37.43</v>
      </c>
      <c r="E30" s="103">
        <v>7.45</v>
      </c>
      <c r="F30" s="103">
        <v>7.68</v>
      </c>
      <c r="G30" s="114">
        <v>156</v>
      </c>
      <c r="H30" s="114">
        <v>25</v>
      </c>
      <c r="I30" s="114">
        <v>301</v>
      </c>
      <c r="J30" s="114">
        <v>39</v>
      </c>
      <c r="K30" s="110" t="s">
        <v>19</v>
      </c>
      <c r="L30" s="102">
        <v>600</v>
      </c>
      <c r="M30" s="116">
        <v>0.4</v>
      </c>
      <c r="N30" s="111">
        <v>24.5</v>
      </c>
      <c r="O30" s="102">
        <v>1400000</v>
      </c>
      <c r="P30" s="80"/>
    </row>
    <row r="31" spans="2:17" x14ac:dyDescent="0.3">
      <c r="B31" s="23">
        <v>44254</v>
      </c>
      <c r="C31" s="110">
        <f t="shared" si="0"/>
        <v>35900</v>
      </c>
      <c r="D31" s="111">
        <v>35.9</v>
      </c>
      <c r="E31" s="111">
        <v>7.42</v>
      </c>
      <c r="F31" s="111">
        <v>7.65</v>
      </c>
      <c r="G31" s="102">
        <v>160</v>
      </c>
      <c r="H31" s="102">
        <v>24</v>
      </c>
      <c r="I31" s="102">
        <v>308</v>
      </c>
      <c r="J31" s="102">
        <v>41</v>
      </c>
      <c r="K31" s="110" t="s">
        <v>19</v>
      </c>
      <c r="L31" s="102">
        <v>700</v>
      </c>
      <c r="M31" s="116">
        <v>0.3</v>
      </c>
      <c r="N31" s="111">
        <v>23.2</v>
      </c>
      <c r="O31" s="102">
        <v>1700000</v>
      </c>
      <c r="P31" s="80"/>
    </row>
    <row r="32" spans="2:17" ht="15" thickBot="1" x14ac:dyDescent="0.35">
      <c r="B32" s="84">
        <v>44255</v>
      </c>
      <c r="C32" s="110">
        <f t="shared" si="0"/>
        <v>36910</v>
      </c>
      <c r="D32" s="111">
        <v>36.909999999999997</v>
      </c>
      <c r="E32" s="111">
        <v>7.51</v>
      </c>
      <c r="F32" s="111">
        <v>7.71</v>
      </c>
      <c r="G32" s="102">
        <v>156</v>
      </c>
      <c r="H32" s="102">
        <v>22</v>
      </c>
      <c r="I32" s="102">
        <v>314</v>
      </c>
      <c r="J32" s="102">
        <v>38</v>
      </c>
      <c r="K32" s="110" t="s">
        <v>19</v>
      </c>
      <c r="L32" s="102">
        <v>500</v>
      </c>
      <c r="M32" s="116">
        <v>0.5</v>
      </c>
      <c r="N32" s="111">
        <v>24.6</v>
      </c>
      <c r="O32" s="102">
        <v>1100000</v>
      </c>
      <c r="P32" s="80"/>
    </row>
    <row r="33" spans="2:16" ht="15" thickBot="1" x14ac:dyDescent="0.35">
      <c r="B33" s="83" t="s">
        <v>20</v>
      </c>
      <c r="C33" s="69">
        <f t="shared" ref="C33:O33" si="1">AVERAGE(C5:C32)</f>
        <v>37551.071428571428</v>
      </c>
      <c r="D33" s="69">
        <f t="shared" si="1"/>
        <v>37.551071428571433</v>
      </c>
      <c r="E33" s="69">
        <f t="shared" si="1"/>
        <v>7.4714285714285706</v>
      </c>
      <c r="F33" s="69">
        <f t="shared" si="1"/>
        <v>7.6292857142857162</v>
      </c>
      <c r="G33" s="69">
        <f t="shared" si="1"/>
        <v>158.10714285714286</v>
      </c>
      <c r="H33" s="69">
        <f t="shared" si="1"/>
        <v>21.785714285714285</v>
      </c>
      <c r="I33" s="69">
        <f t="shared" si="1"/>
        <v>312.53571428571428</v>
      </c>
      <c r="J33" s="69">
        <f t="shared" si="1"/>
        <v>38.535714285714285</v>
      </c>
      <c r="K33" s="69" t="s">
        <v>19</v>
      </c>
      <c r="L33" s="69">
        <f t="shared" si="1"/>
        <v>553.57142857142856</v>
      </c>
      <c r="M33" s="69">
        <f t="shared" si="1"/>
        <v>0.4071428571428572</v>
      </c>
      <c r="N33" s="69">
        <f t="shared" si="1"/>
        <v>24.410714285714288</v>
      </c>
      <c r="O33" s="69">
        <f t="shared" si="1"/>
        <v>1364285.7142857143</v>
      </c>
      <c r="P33" s="86"/>
    </row>
    <row r="34" spans="2:16" ht="19.5" customHeight="1" thickBot="1" x14ac:dyDescent="0.35">
      <c r="D34" s="134">
        <f>SUM(D5:D32)</f>
        <v>1051.43</v>
      </c>
    </row>
    <row r="35" spans="2:16" ht="19.5" customHeight="1" x14ac:dyDescent="0.3"/>
    <row r="36" spans="2:16" ht="19.5" customHeight="1" x14ac:dyDescent="0.3"/>
    <row r="37" spans="2:16" ht="60" customHeight="1" x14ac:dyDescent="0.3">
      <c r="B37" s="21" t="s">
        <v>21</v>
      </c>
      <c r="C37" s="148" t="s">
        <v>22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2:16" ht="19.5" customHeight="1" x14ac:dyDescent="0.3"/>
    <row r="39" spans="2:16" ht="19.5" customHeight="1" x14ac:dyDescent="0.3">
      <c r="B39" s="133" t="s">
        <v>37</v>
      </c>
      <c r="C39" s="133">
        <f>MAX(C5:C32)</f>
        <v>39860</v>
      </c>
      <c r="D39" s="133">
        <f t="shared" ref="D39:J39" si="2">MAX(D5:D32)</f>
        <v>39.86</v>
      </c>
      <c r="E39" s="133">
        <f t="shared" si="2"/>
        <v>7.58</v>
      </c>
      <c r="F39" s="133">
        <f t="shared" si="2"/>
        <v>7.75</v>
      </c>
      <c r="G39" s="133">
        <f t="shared" si="2"/>
        <v>166</v>
      </c>
      <c r="H39" s="133">
        <f t="shared" si="2"/>
        <v>25</v>
      </c>
      <c r="I39" s="133">
        <f t="shared" si="2"/>
        <v>327</v>
      </c>
      <c r="J39" s="133">
        <f t="shared" si="2"/>
        <v>42</v>
      </c>
      <c r="K39" s="109"/>
      <c r="L39" s="133">
        <f t="shared" ref="L39:O39" si="3">MAX(L5:L32)</f>
        <v>700</v>
      </c>
      <c r="M39" s="133">
        <f t="shared" si="3"/>
        <v>0.5</v>
      </c>
      <c r="N39" s="133">
        <f t="shared" si="3"/>
        <v>28.7</v>
      </c>
      <c r="O39" s="133">
        <f t="shared" si="3"/>
        <v>1700000</v>
      </c>
    </row>
    <row r="40" spans="2:16" ht="19.5" customHeight="1" x14ac:dyDescent="0.3">
      <c r="B40" s="133" t="s">
        <v>38</v>
      </c>
      <c r="C40" s="133">
        <f>MIN(C5:C32)</f>
        <v>35900</v>
      </c>
      <c r="D40" s="133">
        <f t="shared" ref="D40:J40" si="4">MIN(D5:D32)</f>
        <v>35.9</v>
      </c>
      <c r="E40" s="133">
        <f t="shared" si="4"/>
        <v>7.25</v>
      </c>
      <c r="F40" s="133">
        <f t="shared" si="4"/>
        <v>7.48</v>
      </c>
      <c r="G40" s="133">
        <f t="shared" si="4"/>
        <v>153</v>
      </c>
      <c r="H40" s="133">
        <f t="shared" si="4"/>
        <v>18</v>
      </c>
      <c r="I40" s="133">
        <f t="shared" si="4"/>
        <v>299</v>
      </c>
      <c r="J40" s="133">
        <f t="shared" si="4"/>
        <v>35</v>
      </c>
      <c r="K40" s="109"/>
      <c r="L40" s="133">
        <f t="shared" ref="L40:O40" si="5">MIN(L5:L32)</f>
        <v>400</v>
      </c>
      <c r="M40" s="133">
        <f t="shared" si="5"/>
        <v>0.3</v>
      </c>
      <c r="N40" s="133">
        <f t="shared" si="5"/>
        <v>20.5</v>
      </c>
      <c r="O40" s="133">
        <f t="shared" si="5"/>
        <v>1100000</v>
      </c>
    </row>
    <row r="41" spans="2:16" ht="19.5" customHeight="1" x14ac:dyDescent="0.3"/>
    <row r="42" spans="2:16" ht="19.5" customHeight="1" x14ac:dyDescent="0.3"/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</sheetData>
  <mergeCells count="10">
    <mergeCell ref="C37:O37"/>
    <mergeCell ref="B2:P2"/>
    <mergeCell ref="B3:B4"/>
    <mergeCell ref="C3:D3"/>
    <mergeCell ref="E3:F3"/>
    <mergeCell ref="G3:H3"/>
    <mergeCell ref="I3:J3"/>
    <mergeCell ref="K3:L3"/>
    <mergeCell ref="N3:O3"/>
    <mergeCell ref="P3:P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topLeftCell="B28" zoomScale="93" workbookViewId="0">
      <selection activeCell="R28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2.33203125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36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39" t="s">
        <v>0</v>
      </c>
      <c r="C3" s="140" t="s">
        <v>34</v>
      </c>
      <c r="D3" s="141"/>
      <c r="E3" s="142" t="s">
        <v>1</v>
      </c>
      <c r="F3" s="142"/>
      <c r="G3" s="143" t="s">
        <v>2</v>
      </c>
      <c r="H3" s="144"/>
      <c r="I3" s="145" t="s">
        <v>3</v>
      </c>
      <c r="J3" s="144"/>
      <c r="K3" s="146" t="s">
        <v>4</v>
      </c>
      <c r="L3" s="144"/>
      <c r="M3" s="53" t="s">
        <v>5</v>
      </c>
      <c r="N3" s="160" t="s">
        <v>6</v>
      </c>
      <c r="O3" s="160"/>
      <c r="P3" s="147" t="s">
        <v>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4"/>
      <c r="B4" s="149"/>
      <c r="C4" s="5" t="s">
        <v>8</v>
      </c>
      <c r="D4" s="6" t="s">
        <v>9</v>
      </c>
      <c r="E4" s="7" t="s">
        <v>10</v>
      </c>
      <c r="F4" s="7" t="s">
        <v>23</v>
      </c>
      <c r="G4" s="8" t="s">
        <v>11</v>
      </c>
      <c r="H4" s="8" t="s">
        <v>31</v>
      </c>
      <c r="I4" s="9" t="s">
        <v>13</v>
      </c>
      <c r="J4" s="9" t="s">
        <v>32</v>
      </c>
      <c r="K4" s="10" t="s">
        <v>14</v>
      </c>
      <c r="L4" s="10" t="s">
        <v>15</v>
      </c>
      <c r="M4" s="22" t="s">
        <v>16</v>
      </c>
      <c r="N4" s="10" t="s">
        <v>17</v>
      </c>
      <c r="O4" s="10" t="s">
        <v>18</v>
      </c>
      <c r="P4" s="170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x14ac:dyDescent="0.3">
      <c r="B5" s="23">
        <v>44228</v>
      </c>
      <c r="C5" s="24">
        <f>D5*1000</f>
        <v>22680</v>
      </c>
      <c r="D5" s="16">
        <v>22.68</v>
      </c>
      <c r="E5" s="16">
        <v>7.24</v>
      </c>
      <c r="F5" s="16">
        <v>7.84</v>
      </c>
      <c r="G5" s="113">
        <v>142</v>
      </c>
      <c r="H5" s="82">
        <v>15</v>
      </c>
      <c r="I5" s="114">
        <v>270</v>
      </c>
      <c r="J5" s="114">
        <v>23</v>
      </c>
      <c r="K5" s="13" t="s">
        <v>19</v>
      </c>
      <c r="L5" s="124">
        <v>400</v>
      </c>
      <c r="M5" s="40">
        <v>0.5</v>
      </c>
      <c r="N5" s="35">
        <v>21.81</v>
      </c>
      <c r="O5" s="125">
        <v>1400000</v>
      </c>
      <c r="P5" s="107"/>
    </row>
    <row r="6" spans="1:44" x14ac:dyDescent="0.3">
      <c r="B6" s="23">
        <v>44229</v>
      </c>
      <c r="C6" s="24">
        <f t="shared" ref="C6:C32" si="0">D6*1000</f>
        <v>24000</v>
      </c>
      <c r="D6" s="16">
        <v>24</v>
      </c>
      <c r="E6" s="16">
        <v>7.1</v>
      </c>
      <c r="F6" s="16">
        <v>7.55</v>
      </c>
      <c r="G6" s="82">
        <v>154</v>
      </c>
      <c r="H6" s="82">
        <v>17</v>
      </c>
      <c r="I6" s="114">
        <v>300</v>
      </c>
      <c r="J6" s="114">
        <v>19</v>
      </c>
      <c r="K6" s="13" t="s">
        <v>19</v>
      </c>
      <c r="L6" s="125">
        <v>500</v>
      </c>
      <c r="M6" s="40">
        <v>0.4</v>
      </c>
      <c r="N6" s="35">
        <v>29.74</v>
      </c>
      <c r="O6" s="125">
        <v>1100000</v>
      </c>
      <c r="P6" s="107"/>
    </row>
    <row r="7" spans="1:44" x14ac:dyDescent="0.3">
      <c r="B7" s="23">
        <v>44230</v>
      </c>
      <c r="C7" s="24">
        <f t="shared" si="0"/>
        <v>25600</v>
      </c>
      <c r="D7" s="16">
        <v>25.6</v>
      </c>
      <c r="E7" s="16">
        <v>7.18</v>
      </c>
      <c r="F7" s="16">
        <v>7.67</v>
      </c>
      <c r="G7" s="82">
        <v>138</v>
      </c>
      <c r="H7" s="82">
        <v>13</v>
      </c>
      <c r="I7" s="114">
        <v>256</v>
      </c>
      <c r="J7" s="114">
        <v>21</v>
      </c>
      <c r="K7" s="13" t="s">
        <v>19</v>
      </c>
      <c r="L7" s="125">
        <v>400</v>
      </c>
      <c r="M7" s="40">
        <v>0.5</v>
      </c>
      <c r="N7" s="35">
        <v>25.13</v>
      </c>
      <c r="O7" s="125">
        <v>1300000</v>
      </c>
      <c r="P7" s="107"/>
    </row>
    <row r="8" spans="1:44" x14ac:dyDescent="0.3">
      <c r="B8" s="104">
        <v>44231</v>
      </c>
      <c r="C8" s="24">
        <f t="shared" si="0"/>
        <v>25360</v>
      </c>
      <c r="D8" s="16">
        <v>25.36</v>
      </c>
      <c r="E8" s="16">
        <v>7.25</v>
      </c>
      <c r="F8" s="16">
        <v>7.69</v>
      </c>
      <c r="G8" s="82">
        <v>162</v>
      </c>
      <c r="H8" s="82">
        <v>14</v>
      </c>
      <c r="I8" s="114">
        <v>296</v>
      </c>
      <c r="J8" s="114">
        <v>25</v>
      </c>
      <c r="K8" s="13" t="s">
        <v>19</v>
      </c>
      <c r="L8" s="124">
        <v>500</v>
      </c>
      <c r="M8" s="40">
        <v>0.3</v>
      </c>
      <c r="N8" s="35">
        <v>26.22</v>
      </c>
      <c r="O8" s="124">
        <v>1700000</v>
      </c>
      <c r="P8" s="107"/>
    </row>
    <row r="9" spans="1:44" x14ac:dyDescent="0.3">
      <c r="B9" s="23">
        <v>44232</v>
      </c>
      <c r="C9" s="24">
        <f t="shared" si="0"/>
        <v>24760</v>
      </c>
      <c r="D9" s="11">
        <v>24.76</v>
      </c>
      <c r="E9" s="11">
        <v>7.35</v>
      </c>
      <c r="F9" s="11">
        <v>7.61</v>
      </c>
      <c r="G9" s="82">
        <v>140</v>
      </c>
      <c r="H9" s="82">
        <v>13</v>
      </c>
      <c r="I9" s="82">
        <v>270</v>
      </c>
      <c r="J9" s="82">
        <v>20</v>
      </c>
      <c r="K9" s="13" t="s">
        <v>19</v>
      </c>
      <c r="L9" s="126">
        <v>400</v>
      </c>
      <c r="M9" s="34">
        <v>0.4</v>
      </c>
      <c r="N9" s="36">
        <v>26.82</v>
      </c>
      <c r="O9" s="126">
        <v>1400000</v>
      </c>
      <c r="P9" s="107"/>
    </row>
    <row r="10" spans="1:44" x14ac:dyDescent="0.3">
      <c r="B10" s="23">
        <v>44233</v>
      </c>
      <c r="C10" s="24">
        <f t="shared" si="0"/>
        <v>25660</v>
      </c>
      <c r="D10" s="11">
        <v>25.66</v>
      </c>
      <c r="E10" s="11">
        <v>7.32</v>
      </c>
      <c r="F10" s="11">
        <v>7.59</v>
      </c>
      <c r="G10" s="82">
        <v>146</v>
      </c>
      <c r="H10" s="82">
        <v>14</v>
      </c>
      <c r="I10" s="82">
        <v>304</v>
      </c>
      <c r="J10" s="82">
        <v>23</v>
      </c>
      <c r="K10" s="13" t="s">
        <v>19</v>
      </c>
      <c r="L10" s="124">
        <v>500</v>
      </c>
      <c r="M10" s="40">
        <v>0.3</v>
      </c>
      <c r="N10" s="15">
        <v>24.11</v>
      </c>
      <c r="O10" s="126">
        <v>1200000</v>
      </c>
      <c r="P10" s="107"/>
    </row>
    <row r="11" spans="1:44" x14ac:dyDescent="0.3">
      <c r="B11" s="23">
        <v>44234</v>
      </c>
      <c r="C11" s="24">
        <f t="shared" si="0"/>
        <v>24960</v>
      </c>
      <c r="D11" s="11">
        <v>24.96</v>
      </c>
      <c r="E11" s="11">
        <v>7.28</v>
      </c>
      <c r="F11" s="11">
        <v>7.54</v>
      </c>
      <c r="G11" s="114">
        <v>152</v>
      </c>
      <c r="H11" s="82">
        <v>16</v>
      </c>
      <c r="I11" s="82">
        <v>316</v>
      </c>
      <c r="J11" s="82">
        <v>25</v>
      </c>
      <c r="K11" s="13" t="s">
        <v>19</v>
      </c>
      <c r="L11" s="102">
        <v>400</v>
      </c>
      <c r="M11" s="55">
        <v>0.5</v>
      </c>
      <c r="N11" s="18">
        <v>27.8</v>
      </c>
      <c r="O11" s="64">
        <v>1700000</v>
      </c>
      <c r="P11" s="107"/>
    </row>
    <row r="12" spans="1:44" x14ac:dyDescent="0.3">
      <c r="B12" s="23">
        <v>44235</v>
      </c>
      <c r="C12" s="24">
        <f t="shared" si="0"/>
        <v>24650</v>
      </c>
      <c r="D12" s="11">
        <v>24.65</v>
      </c>
      <c r="E12" s="11">
        <v>7.1</v>
      </c>
      <c r="F12" s="11">
        <v>7.49</v>
      </c>
      <c r="G12" s="114">
        <v>138</v>
      </c>
      <c r="H12" s="82">
        <v>13</v>
      </c>
      <c r="I12" s="82">
        <v>290</v>
      </c>
      <c r="J12" s="82">
        <v>21</v>
      </c>
      <c r="K12" s="13" t="s">
        <v>19</v>
      </c>
      <c r="L12" s="102">
        <v>700</v>
      </c>
      <c r="M12" s="55">
        <v>0.3</v>
      </c>
      <c r="N12" s="15">
        <v>26.56</v>
      </c>
      <c r="O12" s="126">
        <v>1300000</v>
      </c>
      <c r="P12" s="107"/>
    </row>
    <row r="13" spans="1:44" x14ac:dyDescent="0.3">
      <c r="B13" s="23">
        <v>44236</v>
      </c>
      <c r="C13" s="24">
        <f t="shared" si="0"/>
        <v>25160</v>
      </c>
      <c r="D13" s="11">
        <v>25.16</v>
      </c>
      <c r="E13" s="11">
        <v>7.14</v>
      </c>
      <c r="F13" s="11">
        <v>7.7</v>
      </c>
      <c r="G13" s="114">
        <v>140</v>
      </c>
      <c r="H13" s="82">
        <v>14</v>
      </c>
      <c r="I13" s="82">
        <v>283</v>
      </c>
      <c r="J13" s="82">
        <v>24</v>
      </c>
      <c r="K13" s="13" t="s">
        <v>19</v>
      </c>
      <c r="L13" s="102">
        <v>500</v>
      </c>
      <c r="M13" s="55">
        <v>0.4</v>
      </c>
      <c r="N13" s="18">
        <v>24.6</v>
      </c>
      <c r="O13" s="64">
        <v>1400000</v>
      </c>
      <c r="P13" s="107"/>
    </row>
    <row r="14" spans="1:44" x14ac:dyDescent="0.3">
      <c r="B14" s="23">
        <v>44237</v>
      </c>
      <c r="C14" s="24">
        <f t="shared" si="0"/>
        <v>26190</v>
      </c>
      <c r="D14" s="16">
        <v>26.19</v>
      </c>
      <c r="E14" s="16">
        <v>7.03</v>
      </c>
      <c r="F14" s="11">
        <v>7.64</v>
      </c>
      <c r="G14" s="114">
        <v>132</v>
      </c>
      <c r="H14" s="82">
        <v>13</v>
      </c>
      <c r="I14" s="114">
        <v>260</v>
      </c>
      <c r="J14" s="114">
        <v>19</v>
      </c>
      <c r="K14" s="13" t="s">
        <v>19</v>
      </c>
      <c r="L14" s="102">
        <v>600</v>
      </c>
      <c r="M14" s="55">
        <v>0.3</v>
      </c>
      <c r="N14" s="18">
        <v>26</v>
      </c>
      <c r="O14" s="64">
        <v>1200000</v>
      </c>
      <c r="P14" s="107"/>
    </row>
    <row r="15" spans="1:44" x14ac:dyDescent="0.3">
      <c r="B15" s="23">
        <v>44238</v>
      </c>
      <c r="C15" s="24">
        <f t="shared" si="0"/>
        <v>26720</v>
      </c>
      <c r="D15" s="16">
        <v>26.72</v>
      </c>
      <c r="E15" s="16">
        <v>7.15</v>
      </c>
      <c r="F15" s="11">
        <v>7.6</v>
      </c>
      <c r="G15" s="114">
        <v>152</v>
      </c>
      <c r="H15" s="82">
        <v>15</v>
      </c>
      <c r="I15" s="114">
        <v>266</v>
      </c>
      <c r="J15" s="114">
        <v>24</v>
      </c>
      <c r="K15" s="13" t="s">
        <v>19</v>
      </c>
      <c r="L15" s="102">
        <v>500</v>
      </c>
      <c r="M15" s="55">
        <v>0.4</v>
      </c>
      <c r="N15" s="18">
        <v>26.99</v>
      </c>
      <c r="O15" s="64">
        <v>1700000</v>
      </c>
      <c r="P15" s="107"/>
    </row>
    <row r="16" spans="1:44" x14ac:dyDescent="0.3">
      <c r="B16" s="23">
        <v>44239</v>
      </c>
      <c r="C16" s="24">
        <f t="shared" si="0"/>
        <v>27080</v>
      </c>
      <c r="D16" s="16">
        <v>27.08</v>
      </c>
      <c r="E16" s="16">
        <v>7.25</v>
      </c>
      <c r="F16" s="11">
        <v>7.52</v>
      </c>
      <c r="G16" s="114">
        <v>130</v>
      </c>
      <c r="H16" s="114">
        <v>13</v>
      </c>
      <c r="I16" s="114">
        <v>287</v>
      </c>
      <c r="J16" s="114">
        <v>21</v>
      </c>
      <c r="K16" s="13" t="s">
        <v>19</v>
      </c>
      <c r="L16" s="102">
        <v>400</v>
      </c>
      <c r="M16" s="93">
        <v>0.4</v>
      </c>
      <c r="N16" s="92">
        <v>27.45</v>
      </c>
      <c r="O16" s="64">
        <v>1300000</v>
      </c>
      <c r="P16" s="107"/>
    </row>
    <row r="17" spans="2:17" x14ac:dyDescent="0.3">
      <c r="B17" s="23">
        <v>44240</v>
      </c>
      <c r="C17" s="24">
        <f t="shared" si="0"/>
        <v>26160</v>
      </c>
      <c r="D17" s="16">
        <v>26.16</v>
      </c>
      <c r="E17" s="16">
        <v>7.11</v>
      </c>
      <c r="F17" s="11">
        <v>7.72</v>
      </c>
      <c r="G17" s="114">
        <v>132</v>
      </c>
      <c r="H17" s="114">
        <v>15</v>
      </c>
      <c r="I17" s="114">
        <v>260</v>
      </c>
      <c r="J17" s="114">
        <v>20</v>
      </c>
      <c r="K17" s="13" t="s">
        <v>19</v>
      </c>
      <c r="L17" s="102">
        <v>600</v>
      </c>
      <c r="M17" s="93">
        <v>0.3</v>
      </c>
      <c r="N17" s="92">
        <v>25.9</v>
      </c>
      <c r="O17" s="64">
        <v>1400000</v>
      </c>
      <c r="P17" s="107"/>
      <c r="Q17" s="25"/>
    </row>
    <row r="18" spans="2:17" x14ac:dyDescent="0.3">
      <c r="B18" s="23">
        <v>44241</v>
      </c>
      <c r="C18" s="24">
        <f t="shared" si="0"/>
        <v>26140</v>
      </c>
      <c r="D18" s="89">
        <v>26.14</v>
      </c>
      <c r="E18" s="89">
        <v>7.27</v>
      </c>
      <c r="F18" s="87">
        <v>7.64</v>
      </c>
      <c r="G18" s="114">
        <v>142</v>
      </c>
      <c r="H18" s="114">
        <v>14</v>
      </c>
      <c r="I18" s="114">
        <v>285</v>
      </c>
      <c r="J18" s="114">
        <v>24</v>
      </c>
      <c r="K18" s="88" t="s">
        <v>19</v>
      </c>
      <c r="L18" s="102">
        <v>500</v>
      </c>
      <c r="M18" s="91">
        <v>0.4</v>
      </c>
      <c r="N18" s="90">
        <v>24.29</v>
      </c>
      <c r="O18" s="64">
        <v>1700000</v>
      </c>
      <c r="P18" s="107"/>
      <c r="Q18" s="106"/>
    </row>
    <row r="19" spans="2:17" x14ac:dyDescent="0.3">
      <c r="B19" s="23">
        <v>44242</v>
      </c>
      <c r="C19" s="24">
        <f t="shared" si="0"/>
        <v>25520</v>
      </c>
      <c r="D19" s="89">
        <v>25.52</v>
      </c>
      <c r="E19" s="89">
        <v>7.18</v>
      </c>
      <c r="F19" s="87">
        <v>7.54</v>
      </c>
      <c r="G19" s="114">
        <v>144</v>
      </c>
      <c r="H19" s="114">
        <v>15</v>
      </c>
      <c r="I19" s="114">
        <v>260</v>
      </c>
      <c r="J19" s="114">
        <v>18</v>
      </c>
      <c r="K19" s="88" t="s">
        <v>19</v>
      </c>
      <c r="L19" s="102">
        <v>400</v>
      </c>
      <c r="M19" s="91">
        <v>0.3</v>
      </c>
      <c r="N19" s="90">
        <v>26.63</v>
      </c>
      <c r="O19" s="64">
        <v>1400000</v>
      </c>
      <c r="P19" s="107"/>
    </row>
    <row r="20" spans="2:17" x14ac:dyDescent="0.3">
      <c r="B20" s="23">
        <v>44243</v>
      </c>
      <c r="C20" s="24">
        <f t="shared" si="0"/>
        <v>24930</v>
      </c>
      <c r="D20" s="103">
        <v>24.93</v>
      </c>
      <c r="E20" s="103">
        <v>7.11</v>
      </c>
      <c r="F20" s="103">
        <v>7.6</v>
      </c>
      <c r="G20" s="114">
        <v>140</v>
      </c>
      <c r="H20" s="114">
        <v>13</v>
      </c>
      <c r="I20" s="114">
        <v>264</v>
      </c>
      <c r="J20" s="114">
        <v>20</v>
      </c>
      <c r="K20" s="110" t="s">
        <v>19</v>
      </c>
      <c r="L20" s="102">
        <v>500</v>
      </c>
      <c r="M20" s="93">
        <v>0.4</v>
      </c>
      <c r="N20" s="111">
        <v>23.74</v>
      </c>
      <c r="O20" s="102">
        <v>1700000</v>
      </c>
      <c r="P20" s="107"/>
    </row>
    <row r="21" spans="2:17" x14ac:dyDescent="0.3">
      <c r="B21" s="23">
        <v>44244</v>
      </c>
      <c r="C21" s="24">
        <f t="shared" si="0"/>
        <v>24900</v>
      </c>
      <c r="D21" s="103">
        <v>24.9</v>
      </c>
      <c r="E21" s="103">
        <v>7.15</v>
      </c>
      <c r="F21" s="103">
        <v>7.49</v>
      </c>
      <c r="G21" s="115">
        <v>132</v>
      </c>
      <c r="H21" s="114">
        <v>14</v>
      </c>
      <c r="I21" s="114">
        <v>278</v>
      </c>
      <c r="J21" s="114">
        <v>19</v>
      </c>
      <c r="K21" s="110" t="s">
        <v>19</v>
      </c>
      <c r="L21" s="102">
        <v>400</v>
      </c>
      <c r="M21" s="93">
        <v>0.3</v>
      </c>
      <c r="N21" s="111">
        <v>25.36</v>
      </c>
      <c r="O21" s="102">
        <v>1300000</v>
      </c>
      <c r="P21" s="107"/>
    </row>
    <row r="22" spans="2:17" x14ac:dyDescent="0.3">
      <c r="B22" s="23">
        <v>44245</v>
      </c>
      <c r="C22" s="105">
        <f t="shared" si="0"/>
        <v>25220</v>
      </c>
      <c r="D22" s="103">
        <v>25.22</v>
      </c>
      <c r="E22" s="103">
        <v>7.07</v>
      </c>
      <c r="F22" s="103">
        <v>7.74</v>
      </c>
      <c r="G22" s="115">
        <v>136</v>
      </c>
      <c r="H22" s="114">
        <v>16</v>
      </c>
      <c r="I22" s="114">
        <v>292</v>
      </c>
      <c r="J22" s="114">
        <v>22</v>
      </c>
      <c r="K22" s="110" t="s">
        <v>19</v>
      </c>
      <c r="L22" s="102">
        <v>600</v>
      </c>
      <c r="M22" s="93">
        <v>0.4</v>
      </c>
      <c r="N22" s="111">
        <v>25.28</v>
      </c>
      <c r="O22" s="102">
        <v>1400000</v>
      </c>
      <c r="P22" s="107"/>
    </row>
    <row r="23" spans="2:17" x14ac:dyDescent="0.3">
      <c r="B23" s="23">
        <v>44246</v>
      </c>
      <c r="C23" s="105">
        <f t="shared" si="0"/>
        <v>23670</v>
      </c>
      <c r="D23" s="103">
        <v>23.67</v>
      </c>
      <c r="E23" s="103">
        <v>7.21</v>
      </c>
      <c r="F23" s="103">
        <v>7.42</v>
      </c>
      <c r="G23" s="115">
        <v>130</v>
      </c>
      <c r="H23" s="114">
        <v>15</v>
      </c>
      <c r="I23" s="114">
        <v>262</v>
      </c>
      <c r="J23" s="114">
        <v>21</v>
      </c>
      <c r="K23" s="110" t="s">
        <v>19</v>
      </c>
      <c r="L23" s="102">
        <v>500</v>
      </c>
      <c r="M23" s="93">
        <v>0.3</v>
      </c>
      <c r="N23" s="111">
        <v>24.3</v>
      </c>
      <c r="O23" s="102">
        <v>1600000</v>
      </c>
      <c r="P23" s="107"/>
    </row>
    <row r="24" spans="2:17" x14ac:dyDescent="0.3">
      <c r="B24" s="23">
        <v>44247</v>
      </c>
      <c r="C24" s="105">
        <f t="shared" si="0"/>
        <v>24260</v>
      </c>
      <c r="D24" s="103">
        <v>24.26</v>
      </c>
      <c r="E24" s="103">
        <v>7.1</v>
      </c>
      <c r="F24" s="103">
        <v>7.6</v>
      </c>
      <c r="G24" s="115">
        <v>135</v>
      </c>
      <c r="H24" s="114">
        <v>13</v>
      </c>
      <c r="I24" s="114">
        <v>274</v>
      </c>
      <c r="J24" s="114">
        <v>18</v>
      </c>
      <c r="K24" s="110" t="s">
        <v>19</v>
      </c>
      <c r="L24" s="102">
        <v>400</v>
      </c>
      <c r="M24" s="93">
        <v>0.4</v>
      </c>
      <c r="N24" s="111">
        <v>24.32</v>
      </c>
      <c r="O24" s="102">
        <v>1300000</v>
      </c>
      <c r="P24" s="107"/>
    </row>
    <row r="25" spans="2:17" x14ac:dyDescent="0.3">
      <c r="B25" s="23">
        <v>44248</v>
      </c>
      <c r="C25" s="105">
        <f t="shared" si="0"/>
        <v>27590</v>
      </c>
      <c r="D25" s="103">
        <v>27.59</v>
      </c>
      <c r="E25" s="103">
        <v>7.06</v>
      </c>
      <c r="F25" s="103">
        <v>7.45</v>
      </c>
      <c r="G25" s="115">
        <v>154</v>
      </c>
      <c r="H25" s="114">
        <v>14</v>
      </c>
      <c r="I25" s="114">
        <v>265</v>
      </c>
      <c r="J25" s="114">
        <v>19</v>
      </c>
      <c r="K25" s="110" t="s">
        <v>19</v>
      </c>
      <c r="L25" s="102">
        <v>600</v>
      </c>
      <c r="M25" s="93">
        <v>0.5</v>
      </c>
      <c r="N25" s="111">
        <v>25.92</v>
      </c>
      <c r="O25" s="102">
        <v>1700000</v>
      </c>
      <c r="P25" s="107"/>
    </row>
    <row r="26" spans="2:17" x14ac:dyDescent="0.3">
      <c r="B26" s="23">
        <v>44249</v>
      </c>
      <c r="C26" s="105">
        <f t="shared" si="0"/>
        <v>25220</v>
      </c>
      <c r="D26" s="103">
        <v>25.22</v>
      </c>
      <c r="E26" s="103">
        <v>7.18</v>
      </c>
      <c r="F26" s="103">
        <v>7.69</v>
      </c>
      <c r="G26" s="115">
        <v>142</v>
      </c>
      <c r="H26" s="114">
        <v>16</v>
      </c>
      <c r="I26" s="114">
        <v>290</v>
      </c>
      <c r="J26" s="114">
        <v>22</v>
      </c>
      <c r="K26" s="110" t="s">
        <v>19</v>
      </c>
      <c r="L26" s="102">
        <v>500</v>
      </c>
      <c r="M26" s="93">
        <v>0.4</v>
      </c>
      <c r="N26" s="111">
        <v>24.53</v>
      </c>
      <c r="O26" s="102">
        <v>1400000</v>
      </c>
      <c r="P26" s="107"/>
    </row>
    <row r="27" spans="2:17" x14ac:dyDescent="0.3">
      <c r="B27" s="23">
        <v>44250</v>
      </c>
      <c r="C27" s="105">
        <f t="shared" si="0"/>
        <v>25040</v>
      </c>
      <c r="D27" s="103">
        <v>25.04</v>
      </c>
      <c r="E27" s="103">
        <v>7.23</v>
      </c>
      <c r="F27" s="103">
        <v>7.81</v>
      </c>
      <c r="G27" s="115">
        <v>136</v>
      </c>
      <c r="H27" s="114">
        <v>14</v>
      </c>
      <c r="I27" s="114">
        <v>285</v>
      </c>
      <c r="J27" s="114">
        <v>18</v>
      </c>
      <c r="K27" s="110" t="s">
        <v>19</v>
      </c>
      <c r="L27" s="102">
        <v>600</v>
      </c>
      <c r="M27" s="93">
        <v>0.3</v>
      </c>
      <c r="N27" s="111">
        <v>25.26</v>
      </c>
      <c r="O27" s="102">
        <v>1200000</v>
      </c>
      <c r="P27" s="107"/>
    </row>
    <row r="28" spans="2:17" x14ac:dyDescent="0.3">
      <c r="B28" s="23">
        <v>44251</v>
      </c>
      <c r="C28" s="105">
        <f t="shared" si="0"/>
        <v>24940</v>
      </c>
      <c r="D28" s="103">
        <v>24.94</v>
      </c>
      <c r="E28" s="103">
        <v>7.23</v>
      </c>
      <c r="F28" s="111">
        <v>7.61</v>
      </c>
      <c r="G28" s="115">
        <v>132</v>
      </c>
      <c r="H28" s="123">
        <v>15</v>
      </c>
      <c r="I28" s="114">
        <v>294</v>
      </c>
      <c r="J28" s="114">
        <v>24</v>
      </c>
      <c r="K28" s="110" t="s">
        <v>19</v>
      </c>
      <c r="L28" s="102">
        <v>500</v>
      </c>
      <c r="M28" s="93">
        <v>0.2</v>
      </c>
      <c r="N28" s="111">
        <v>23.79</v>
      </c>
      <c r="O28" s="102">
        <v>1400000</v>
      </c>
      <c r="P28" s="107"/>
    </row>
    <row r="29" spans="2:17" x14ac:dyDescent="0.3">
      <c r="B29" s="23">
        <v>44252</v>
      </c>
      <c r="C29" s="105">
        <f t="shared" si="0"/>
        <v>23910</v>
      </c>
      <c r="D29" s="103">
        <v>23.91</v>
      </c>
      <c r="E29" s="103">
        <v>7.15</v>
      </c>
      <c r="F29" s="111">
        <v>7.87</v>
      </c>
      <c r="G29" s="115">
        <v>138</v>
      </c>
      <c r="H29" s="102">
        <v>13</v>
      </c>
      <c r="I29" s="114">
        <v>263</v>
      </c>
      <c r="J29" s="114">
        <v>21</v>
      </c>
      <c r="K29" s="110" t="s">
        <v>19</v>
      </c>
      <c r="L29" s="102">
        <v>600</v>
      </c>
      <c r="M29" s="93">
        <v>0.3</v>
      </c>
      <c r="N29" s="111">
        <v>23.98</v>
      </c>
      <c r="O29" s="102">
        <v>1700000</v>
      </c>
      <c r="P29" s="107"/>
    </row>
    <row r="30" spans="2:17" x14ac:dyDescent="0.3">
      <c r="B30" s="23">
        <v>44253</v>
      </c>
      <c r="C30" s="105">
        <f t="shared" si="0"/>
        <v>25720</v>
      </c>
      <c r="D30" s="103">
        <v>25.72</v>
      </c>
      <c r="E30" s="103">
        <v>7.24</v>
      </c>
      <c r="F30" s="111">
        <v>7.8</v>
      </c>
      <c r="G30" s="115">
        <v>130</v>
      </c>
      <c r="H30" s="102">
        <v>14</v>
      </c>
      <c r="I30" s="114">
        <v>286</v>
      </c>
      <c r="J30" s="114">
        <v>20</v>
      </c>
      <c r="K30" s="110" t="s">
        <v>19</v>
      </c>
      <c r="L30" s="102">
        <v>500</v>
      </c>
      <c r="M30" s="93">
        <v>0.4</v>
      </c>
      <c r="N30" s="111">
        <v>25.03</v>
      </c>
      <c r="O30" s="102">
        <v>1300000</v>
      </c>
      <c r="P30" s="107"/>
    </row>
    <row r="31" spans="2:17" x14ac:dyDescent="0.3">
      <c r="B31" s="23">
        <v>44254</v>
      </c>
      <c r="C31" s="105">
        <f t="shared" si="0"/>
        <v>23700</v>
      </c>
      <c r="D31" s="103">
        <v>23.7</v>
      </c>
      <c r="E31" s="103">
        <v>7.15</v>
      </c>
      <c r="F31" s="111">
        <v>7.63</v>
      </c>
      <c r="G31" s="115">
        <v>142</v>
      </c>
      <c r="H31" s="102">
        <v>15</v>
      </c>
      <c r="I31" s="114">
        <v>276</v>
      </c>
      <c r="J31" s="114">
        <v>18</v>
      </c>
      <c r="K31" s="110" t="s">
        <v>19</v>
      </c>
      <c r="L31" s="102">
        <v>400</v>
      </c>
      <c r="M31" s="93">
        <v>0.3</v>
      </c>
      <c r="N31" s="111">
        <v>26.78</v>
      </c>
      <c r="O31" s="102">
        <v>1700000</v>
      </c>
      <c r="P31" s="107"/>
    </row>
    <row r="32" spans="2:17" ht="15" thickBot="1" x14ac:dyDescent="0.35">
      <c r="B32" s="23">
        <v>44255</v>
      </c>
      <c r="C32" s="105">
        <f t="shared" si="0"/>
        <v>24820</v>
      </c>
      <c r="D32" s="111">
        <v>24.82</v>
      </c>
      <c r="E32" s="111">
        <v>7.23</v>
      </c>
      <c r="F32" s="111">
        <v>7.8</v>
      </c>
      <c r="G32" s="102">
        <v>156</v>
      </c>
      <c r="H32" s="102">
        <v>15</v>
      </c>
      <c r="I32" s="102">
        <v>287</v>
      </c>
      <c r="J32" s="102">
        <v>23</v>
      </c>
      <c r="K32" s="110" t="s">
        <v>19</v>
      </c>
      <c r="L32" s="102">
        <v>500</v>
      </c>
      <c r="M32" s="93">
        <v>0.3</v>
      </c>
      <c r="N32" s="111">
        <v>27.15</v>
      </c>
      <c r="O32" s="102">
        <v>1200000</v>
      </c>
      <c r="P32" s="107"/>
    </row>
    <row r="33" spans="2:16" ht="15" thickBot="1" x14ac:dyDescent="0.35">
      <c r="B33" s="57" t="s">
        <v>20</v>
      </c>
      <c r="C33" s="20">
        <f t="shared" ref="C33:O33" si="1">AVERAGE(C5:C32)</f>
        <v>25162.857142857141</v>
      </c>
      <c r="D33" s="19">
        <f t="shared" si="1"/>
        <v>25.162857142857145</v>
      </c>
      <c r="E33" s="20">
        <f t="shared" si="1"/>
        <v>7.180714285714286</v>
      </c>
      <c r="F33" s="20">
        <f t="shared" si="1"/>
        <v>7.6375000000000011</v>
      </c>
      <c r="G33" s="20">
        <f t="shared" si="1"/>
        <v>140.96428571428572</v>
      </c>
      <c r="H33" s="20">
        <f t="shared" si="1"/>
        <v>14.321428571428571</v>
      </c>
      <c r="I33" s="20">
        <f t="shared" si="1"/>
        <v>279.25</v>
      </c>
      <c r="J33" s="20">
        <f t="shared" si="1"/>
        <v>21.142857142857142</v>
      </c>
      <c r="K33" s="20" t="s">
        <v>19</v>
      </c>
      <c r="L33" s="20">
        <f t="shared" si="1"/>
        <v>496.42857142857144</v>
      </c>
      <c r="M33" s="20">
        <f t="shared" si="1"/>
        <v>0.36428571428571438</v>
      </c>
      <c r="N33" s="20">
        <f t="shared" si="1"/>
        <v>25.553214285714279</v>
      </c>
      <c r="O33" s="19">
        <f t="shared" si="1"/>
        <v>1432142.857142857</v>
      </c>
      <c r="P33" s="58"/>
    </row>
    <row r="34" spans="2:16" ht="19.5" customHeight="1" thickBot="1" x14ac:dyDescent="0.35">
      <c r="D34" s="134">
        <f>SUM(D5:D32)</f>
        <v>704.56000000000006</v>
      </c>
    </row>
    <row r="35" spans="2:16" ht="19.5" customHeight="1" x14ac:dyDescent="0.3"/>
    <row r="36" spans="2:16" ht="19.5" customHeight="1" x14ac:dyDescent="0.3"/>
    <row r="37" spans="2:16" ht="60" customHeight="1" x14ac:dyDescent="0.3">
      <c r="B37" s="21" t="s">
        <v>21</v>
      </c>
      <c r="C37" s="148" t="s">
        <v>22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2:16" ht="19.5" customHeight="1" x14ac:dyDescent="0.3"/>
    <row r="39" spans="2:16" ht="19.5" customHeight="1" x14ac:dyDescent="0.3">
      <c r="B39" s="133" t="s">
        <v>37</v>
      </c>
      <c r="C39" s="133">
        <f>MAX(C5:C32)</f>
        <v>27590</v>
      </c>
      <c r="D39" s="133">
        <f t="shared" ref="D39:J39" si="2">MAX(D5:D32)</f>
        <v>27.59</v>
      </c>
      <c r="E39" s="133">
        <f t="shared" si="2"/>
        <v>7.35</v>
      </c>
      <c r="F39" s="133">
        <f t="shared" si="2"/>
        <v>7.87</v>
      </c>
      <c r="G39" s="133">
        <f t="shared" si="2"/>
        <v>162</v>
      </c>
      <c r="H39" s="133">
        <f t="shared" si="2"/>
        <v>17</v>
      </c>
      <c r="I39" s="133">
        <f t="shared" si="2"/>
        <v>316</v>
      </c>
      <c r="J39" s="133">
        <f t="shared" si="2"/>
        <v>25</v>
      </c>
      <c r="K39" s="109"/>
      <c r="L39" s="133">
        <f t="shared" ref="L39:O39" si="3">MAX(L5:L32)</f>
        <v>700</v>
      </c>
      <c r="M39" s="133">
        <f t="shared" si="3"/>
        <v>0.5</v>
      </c>
      <c r="N39" s="133">
        <f t="shared" si="3"/>
        <v>29.74</v>
      </c>
      <c r="O39" s="133">
        <f t="shared" si="3"/>
        <v>1700000</v>
      </c>
    </row>
    <row r="40" spans="2:16" ht="19.5" customHeight="1" x14ac:dyDescent="0.3">
      <c r="B40" s="133" t="s">
        <v>38</v>
      </c>
      <c r="C40" s="133">
        <f>MIN(C5:C32)</f>
        <v>22680</v>
      </c>
      <c r="D40" s="133">
        <f t="shared" ref="D40:J40" si="4">MIN(D5:D32)</f>
        <v>22.68</v>
      </c>
      <c r="E40" s="133">
        <f t="shared" si="4"/>
        <v>7.03</v>
      </c>
      <c r="F40" s="133">
        <f t="shared" si="4"/>
        <v>7.42</v>
      </c>
      <c r="G40" s="133">
        <f t="shared" si="4"/>
        <v>130</v>
      </c>
      <c r="H40" s="133">
        <f t="shared" si="4"/>
        <v>13</v>
      </c>
      <c r="I40" s="133">
        <f t="shared" si="4"/>
        <v>256</v>
      </c>
      <c r="J40" s="133">
        <f t="shared" si="4"/>
        <v>18</v>
      </c>
      <c r="K40" s="109"/>
      <c r="L40" s="133">
        <f t="shared" ref="L40:O40" si="5">MIN(L5:L32)</f>
        <v>400</v>
      </c>
      <c r="M40" s="133">
        <f t="shared" si="5"/>
        <v>0.2</v>
      </c>
      <c r="N40" s="133">
        <f t="shared" si="5"/>
        <v>21.81</v>
      </c>
      <c r="O40" s="133">
        <f t="shared" si="5"/>
        <v>1100000</v>
      </c>
    </row>
    <row r="41" spans="2:16" ht="19.5" customHeight="1" x14ac:dyDescent="0.3"/>
    <row r="42" spans="2:16" ht="19.5" customHeight="1" x14ac:dyDescent="0.3"/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</sheetData>
  <mergeCells count="10">
    <mergeCell ref="C37:O37"/>
    <mergeCell ref="B2:P2"/>
    <mergeCell ref="B3:B4"/>
    <mergeCell ref="C3:D3"/>
    <mergeCell ref="E3:F3"/>
    <mergeCell ref="G3:H3"/>
    <mergeCell ref="I3:J3"/>
    <mergeCell ref="K3:L3"/>
    <mergeCell ref="N3:O3"/>
    <mergeCell ref="P3:P4"/>
  </mergeCells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tabSelected="1" topLeftCell="A30" zoomScale="82" zoomScaleNormal="82" workbookViewId="0">
      <selection activeCell="R30" sqref="R1:R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3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36" t="s">
        <v>33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66" t="s">
        <v>0</v>
      </c>
      <c r="C3" s="167" t="s">
        <v>35</v>
      </c>
      <c r="D3" s="168"/>
      <c r="E3" s="142" t="s">
        <v>1</v>
      </c>
      <c r="F3" s="142"/>
      <c r="G3" s="143" t="s">
        <v>2</v>
      </c>
      <c r="H3" s="144"/>
      <c r="I3" s="145" t="s">
        <v>3</v>
      </c>
      <c r="J3" s="144"/>
      <c r="K3" s="146" t="s">
        <v>4</v>
      </c>
      <c r="L3" s="144"/>
      <c r="M3" s="3" t="s">
        <v>5</v>
      </c>
      <c r="N3" s="146" t="s">
        <v>6</v>
      </c>
      <c r="O3" s="146"/>
      <c r="P3" s="169" t="s">
        <v>7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4"/>
      <c r="B4" s="153"/>
      <c r="C4" s="27" t="s">
        <v>8</v>
      </c>
      <c r="D4" s="27" t="s">
        <v>9</v>
      </c>
      <c r="E4" s="7" t="s">
        <v>10</v>
      </c>
      <c r="F4" s="7" t="s">
        <v>23</v>
      </c>
      <c r="G4" s="8" t="s">
        <v>11</v>
      </c>
      <c r="H4" s="8" t="s">
        <v>31</v>
      </c>
      <c r="I4" s="9" t="s">
        <v>13</v>
      </c>
      <c r="J4" s="9" t="s">
        <v>32</v>
      </c>
      <c r="K4" s="10" t="s">
        <v>14</v>
      </c>
      <c r="L4" s="10" t="s">
        <v>15</v>
      </c>
      <c r="M4" s="10" t="s">
        <v>16</v>
      </c>
      <c r="N4" s="10" t="s">
        <v>17</v>
      </c>
      <c r="O4" s="10" t="s">
        <v>18</v>
      </c>
      <c r="P4" s="16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x14ac:dyDescent="0.3">
      <c r="B5" s="23">
        <v>44228</v>
      </c>
      <c r="C5" s="24">
        <f>D5*1000</f>
        <v>7423</v>
      </c>
      <c r="D5" s="54">
        <v>7.423</v>
      </c>
      <c r="E5" s="59">
        <v>7.19</v>
      </c>
      <c r="F5" s="59">
        <v>7.33</v>
      </c>
      <c r="G5" s="113">
        <v>148</v>
      </c>
      <c r="H5" s="113">
        <v>15</v>
      </c>
      <c r="I5" s="113">
        <v>255</v>
      </c>
      <c r="J5" s="113">
        <v>18</v>
      </c>
      <c r="K5" s="24" t="s">
        <v>19</v>
      </c>
      <c r="L5" s="60">
        <v>400</v>
      </c>
      <c r="M5" s="61">
        <v>0.3</v>
      </c>
      <c r="N5" s="62">
        <v>21.34</v>
      </c>
      <c r="O5" s="60">
        <v>1200000</v>
      </c>
      <c r="P5" s="107"/>
    </row>
    <row r="6" spans="1:44" x14ac:dyDescent="0.3">
      <c r="B6" s="23">
        <v>44229</v>
      </c>
      <c r="C6" s="13">
        <f t="shared" ref="C6:C32" si="0">D6*1000</f>
        <v>7725</v>
      </c>
      <c r="D6" s="11">
        <v>7.7249999999999996</v>
      </c>
      <c r="E6" s="63">
        <v>7.13</v>
      </c>
      <c r="F6" s="63">
        <v>7.27</v>
      </c>
      <c r="G6" s="82">
        <v>142</v>
      </c>
      <c r="H6" s="82">
        <v>14</v>
      </c>
      <c r="I6" s="82">
        <v>265</v>
      </c>
      <c r="J6" s="82">
        <v>21</v>
      </c>
      <c r="K6" s="24" t="s">
        <v>19</v>
      </c>
      <c r="L6" s="64">
        <v>500</v>
      </c>
      <c r="M6" s="37">
        <v>0.4</v>
      </c>
      <c r="N6" s="15">
        <v>22.19</v>
      </c>
      <c r="O6" s="64">
        <v>1400000</v>
      </c>
      <c r="P6" s="107"/>
    </row>
    <row r="7" spans="1:44" x14ac:dyDescent="0.3">
      <c r="B7" s="23">
        <v>44230</v>
      </c>
      <c r="C7" s="13">
        <f t="shared" si="0"/>
        <v>7821</v>
      </c>
      <c r="D7" s="11">
        <v>7.8209999999999997</v>
      </c>
      <c r="E7" s="63">
        <v>7.24</v>
      </c>
      <c r="F7" s="63">
        <v>7.39</v>
      </c>
      <c r="G7" s="82">
        <v>140</v>
      </c>
      <c r="H7" s="82">
        <v>15</v>
      </c>
      <c r="I7" s="82">
        <v>259</v>
      </c>
      <c r="J7" s="82">
        <v>19</v>
      </c>
      <c r="K7" s="24" t="s">
        <v>19</v>
      </c>
      <c r="L7" s="64">
        <v>600</v>
      </c>
      <c r="M7" s="37">
        <v>0.2</v>
      </c>
      <c r="N7" s="15">
        <v>20.28</v>
      </c>
      <c r="O7" s="64">
        <v>1300000</v>
      </c>
      <c r="P7" s="107"/>
    </row>
    <row r="8" spans="1:44" x14ac:dyDescent="0.3">
      <c r="B8" s="23">
        <v>44231</v>
      </c>
      <c r="C8" s="13">
        <f t="shared" si="0"/>
        <v>7520</v>
      </c>
      <c r="D8" s="11">
        <v>7.52</v>
      </c>
      <c r="E8" s="63">
        <v>7.16</v>
      </c>
      <c r="F8" s="63">
        <v>7.32</v>
      </c>
      <c r="G8" s="82">
        <v>135</v>
      </c>
      <c r="H8" s="82">
        <v>16</v>
      </c>
      <c r="I8" s="82">
        <v>262</v>
      </c>
      <c r="J8" s="82">
        <v>22</v>
      </c>
      <c r="K8" s="24" t="s">
        <v>19</v>
      </c>
      <c r="L8" s="64">
        <v>400</v>
      </c>
      <c r="M8" s="37">
        <v>0.3</v>
      </c>
      <c r="N8" s="15">
        <v>23.61</v>
      </c>
      <c r="O8" s="64">
        <v>1600000</v>
      </c>
      <c r="P8" s="107"/>
    </row>
    <row r="9" spans="1:44" x14ac:dyDescent="0.3">
      <c r="B9" s="23">
        <v>44232</v>
      </c>
      <c r="C9" s="13">
        <f t="shared" si="0"/>
        <v>7765</v>
      </c>
      <c r="D9" s="11">
        <v>7.7649999999999997</v>
      </c>
      <c r="E9" s="63">
        <v>7.24</v>
      </c>
      <c r="F9" s="63">
        <v>7.59</v>
      </c>
      <c r="G9" s="82">
        <v>142</v>
      </c>
      <c r="H9" s="82">
        <v>15</v>
      </c>
      <c r="I9" s="82">
        <v>271</v>
      </c>
      <c r="J9" s="82">
        <v>24</v>
      </c>
      <c r="K9" s="24" t="s">
        <v>19</v>
      </c>
      <c r="L9" s="64">
        <v>500</v>
      </c>
      <c r="M9" s="37">
        <v>0.4</v>
      </c>
      <c r="N9" s="15">
        <v>22.29</v>
      </c>
      <c r="O9" s="64">
        <v>1400000</v>
      </c>
      <c r="P9" s="107"/>
    </row>
    <row r="10" spans="1:44" x14ac:dyDescent="0.3">
      <c r="B10" s="23">
        <v>44233</v>
      </c>
      <c r="C10" s="13">
        <f t="shared" si="0"/>
        <v>8322</v>
      </c>
      <c r="D10" s="11">
        <v>8.3219999999999992</v>
      </c>
      <c r="E10" s="63">
        <v>7.13</v>
      </c>
      <c r="F10" s="63">
        <v>7.48</v>
      </c>
      <c r="G10" s="82">
        <v>145</v>
      </c>
      <c r="H10" s="82">
        <v>15</v>
      </c>
      <c r="I10" s="82">
        <v>277</v>
      </c>
      <c r="J10" s="82">
        <v>22</v>
      </c>
      <c r="K10" s="24" t="s">
        <v>19</v>
      </c>
      <c r="L10" s="65">
        <v>450</v>
      </c>
      <c r="M10" s="66">
        <v>0.3</v>
      </c>
      <c r="N10" s="67">
        <v>20.39</v>
      </c>
      <c r="O10" s="64">
        <v>1300000</v>
      </c>
      <c r="P10" s="107"/>
    </row>
    <row r="11" spans="1:44" x14ac:dyDescent="0.3">
      <c r="B11" s="23">
        <v>44234</v>
      </c>
      <c r="C11" s="37">
        <f t="shared" si="0"/>
        <v>8191.0000000000009</v>
      </c>
      <c r="D11" s="11">
        <v>8.1910000000000007</v>
      </c>
      <c r="E11" s="63">
        <v>7.26</v>
      </c>
      <c r="F11" s="63">
        <v>7.53</v>
      </c>
      <c r="G11" s="114">
        <v>150</v>
      </c>
      <c r="H11" s="114">
        <v>14</v>
      </c>
      <c r="I11" s="114">
        <v>264</v>
      </c>
      <c r="J11" s="114">
        <v>18</v>
      </c>
      <c r="K11" s="24" t="s">
        <v>19</v>
      </c>
      <c r="L11" s="65">
        <v>400</v>
      </c>
      <c r="M11" s="66">
        <v>0.2</v>
      </c>
      <c r="N11" s="67">
        <v>22.28</v>
      </c>
      <c r="O11" s="64">
        <v>1200000</v>
      </c>
      <c r="P11" s="107"/>
    </row>
    <row r="12" spans="1:44" x14ac:dyDescent="0.3">
      <c r="B12" s="23">
        <v>44235</v>
      </c>
      <c r="C12" s="37">
        <f t="shared" si="0"/>
        <v>7777</v>
      </c>
      <c r="D12" s="11">
        <v>7.7770000000000001</v>
      </c>
      <c r="E12" s="63">
        <v>7.32</v>
      </c>
      <c r="F12" s="63">
        <v>7.64</v>
      </c>
      <c r="G12" s="114">
        <v>140</v>
      </c>
      <c r="H12" s="114">
        <v>15</v>
      </c>
      <c r="I12" s="114">
        <v>256</v>
      </c>
      <c r="J12" s="114">
        <v>20</v>
      </c>
      <c r="K12" s="24" t="s">
        <v>19</v>
      </c>
      <c r="L12" s="65">
        <v>500</v>
      </c>
      <c r="M12" s="66">
        <v>0.4</v>
      </c>
      <c r="N12" s="67">
        <v>21.69</v>
      </c>
      <c r="O12" s="64">
        <v>1400000</v>
      </c>
      <c r="P12" s="107"/>
    </row>
    <row r="13" spans="1:44" x14ac:dyDescent="0.3">
      <c r="B13" s="23">
        <v>44236</v>
      </c>
      <c r="C13" s="37">
        <f t="shared" si="0"/>
        <v>7522</v>
      </c>
      <c r="D13" s="11">
        <v>7.5220000000000002</v>
      </c>
      <c r="E13" s="63">
        <v>7.21</v>
      </c>
      <c r="F13" s="63">
        <v>7.57</v>
      </c>
      <c r="G13" s="114">
        <v>135</v>
      </c>
      <c r="H13" s="114">
        <v>14</v>
      </c>
      <c r="I13" s="114">
        <v>249</v>
      </c>
      <c r="J13" s="114">
        <v>22</v>
      </c>
      <c r="K13" s="24" t="s">
        <v>19</v>
      </c>
      <c r="L13" s="65">
        <v>500</v>
      </c>
      <c r="M13" s="66">
        <v>0.3</v>
      </c>
      <c r="N13" s="67">
        <v>22.34</v>
      </c>
      <c r="O13" s="64">
        <v>1600000</v>
      </c>
      <c r="P13" s="107"/>
    </row>
    <row r="14" spans="1:44" x14ac:dyDescent="0.3">
      <c r="B14" s="23">
        <v>44237</v>
      </c>
      <c r="C14" s="13">
        <f t="shared" si="0"/>
        <v>8208</v>
      </c>
      <c r="D14" s="16">
        <v>8.2080000000000002</v>
      </c>
      <c r="E14" s="17">
        <v>7.11</v>
      </c>
      <c r="F14" s="63">
        <v>7.46</v>
      </c>
      <c r="G14" s="114">
        <v>142</v>
      </c>
      <c r="H14" s="114">
        <v>16</v>
      </c>
      <c r="I14" s="114">
        <v>261</v>
      </c>
      <c r="J14" s="114">
        <v>20</v>
      </c>
      <c r="K14" s="24" t="s">
        <v>19</v>
      </c>
      <c r="L14" s="56">
        <v>400</v>
      </c>
      <c r="M14" s="13">
        <v>0.4</v>
      </c>
      <c r="N14" s="18">
        <v>21.47</v>
      </c>
      <c r="O14" s="102">
        <v>1400000</v>
      </c>
      <c r="P14" s="107"/>
    </row>
    <row r="15" spans="1:44" x14ac:dyDescent="0.3">
      <c r="B15" s="23">
        <v>44238</v>
      </c>
      <c r="C15" s="13">
        <f t="shared" si="0"/>
        <v>8571</v>
      </c>
      <c r="D15" s="16">
        <v>8.5709999999999997</v>
      </c>
      <c r="E15" s="17">
        <v>7.13</v>
      </c>
      <c r="F15" s="16">
        <v>7.41</v>
      </c>
      <c r="G15" s="114">
        <v>136</v>
      </c>
      <c r="H15" s="114">
        <v>15</v>
      </c>
      <c r="I15" s="114">
        <v>273</v>
      </c>
      <c r="J15" s="114">
        <v>23</v>
      </c>
      <c r="K15" s="24" t="s">
        <v>19</v>
      </c>
      <c r="L15" s="56">
        <v>500</v>
      </c>
      <c r="M15" s="13">
        <v>0.5</v>
      </c>
      <c r="N15" s="18">
        <v>20.190000000000001</v>
      </c>
      <c r="O15" s="102">
        <v>1200000</v>
      </c>
      <c r="P15" s="107"/>
    </row>
    <row r="16" spans="1:44" x14ac:dyDescent="0.3">
      <c r="B16" s="23">
        <v>44239</v>
      </c>
      <c r="C16" s="13">
        <f t="shared" si="0"/>
        <v>9688</v>
      </c>
      <c r="D16" s="16">
        <v>9.6880000000000006</v>
      </c>
      <c r="E16" s="17">
        <v>7.29</v>
      </c>
      <c r="F16" s="17">
        <v>7.55</v>
      </c>
      <c r="G16" s="114">
        <v>140</v>
      </c>
      <c r="H16" s="114">
        <v>16</v>
      </c>
      <c r="I16" s="114">
        <v>279</v>
      </c>
      <c r="J16" s="114">
        <v>21</v>
      </c>
      <c r="K16" s="24" t="s">
        <v>19</v>
      </c>
      <c r="L16" s="102">
        <v>400</v>
      </c>
      <c r="M16" s="100">
        <v>0.3</v>
      </c>
      <c r="N16" s="101">
        <v>21.83</v>
      </c>
      <c r="O16" s="102">
        <v>1400000</v>
      </c>
      <c r="P16" s="107"/>
    </row>
    <row r="17" spans="2:17" x14ac:dyDescent="0.3">
      <c r="B17" s="23">
        <v>44240</v>
      </c>
      <c r="C17" s="13">
        <f t="shared" si="0"/>
        <v>8290</v>
      </c>
      <c r="D17" s="16">
        <v>8.2899999999999991</v>
      </c>
      <c r="E17" s="17">
        <v>7.14</v>
      </c>
      <c r="F17" s="17">
        <v>7.43</v>
      </c>
      <c r="G17" s="114">
        <v>135</v>
      </c>
      <c r="H17" s="114">
        <v>15</v>
      </c>
      <c r="I17" s="114">
        <v>261</v>
      </c>
      <c r="J17" s="114">
        <v>23</v>
      </c>
      <c r="K17" s="24" t="s">
        <v>19</v>
      </c>
      <c r="L17" s="102">
        <v>500</v>
      </c>
      <c r="M17" s="100">
        <v>0.4</v>
      </c>
      <c r="N17" s="101">
        <v>23.12</v>
      </c>
      <c r="O17" s="102">
        <v>1300000</v>
      </c>
      <c r="P17" s="107"/>
    </row>
    <row r="18" spans="2:17" x14ac:dyDescent="0.3">
      <c r="B18" s="23">
        <v>44241</v>
      </c>
      <c r="C18" s="13">
        <f t="shared" si="0"/>
        <v>8717</v>
      </c>
      <c r="D18" s="95">
        <v>8.7170000000000005</v>
      </c>
      <c r="E18" s="96">
        <v>7.22</v>
      </c>
      <c r="F18" s="96">
        <v>7.62</v>
      </c>
      <c r="G18" s="114">
        <v>142</v>
      </c>
      <c r="H18" s="114">
        <v>14</v>
      </c>
      <c r="I18" s="114">
        <v>257</v>
      </c>
      <c r="J18" s="114">
        <v>21</v>
      </c>
      <c r="K18" s="98" t="s">
        <v>19</v>
      </c>
      <c r="L18" s="99">
        <v>400</v>
      </c>
      <c r="M18" s="94">
        <v>0.3</v>
      </c>
      <c r="N18" s="97">
        <v>21.52</v>
      </c>
      <c r="O18" s="102">
        <v>1100000</v>
      </c>
      <c r="P18" s="107"/>
      <c r="Q18" s="25"/>
    </row>
    <row r="19" spans="2:17" x14ac:dyDescent="0.3">
      <c r="B19" s="23">
        <v>44242</v>
      </c>
      <c r="C19" s="13">
        <f t="shared" si="0"/>
        <v>8036</v>
      </c>
      <c r="D19" s="95">
        <v>8.0359999999999996</v>
      </c>
      <c r="E19" s="96">
        <v>7.27</v>
      </c>
      <c r="F19" s="96">
        <v>7.36</v>
      </c>
      <c r="G19" s="114">
        <v>150</v>
      </c>
      <c r="H19" s="114">
        <v>15</v>
      </c>
      <c r="I19" s="114">
        <v>265</v>
      </c>
      <c r="J19" s="114">
        <v>19</v>
      </c>
      <c r="K19" s="98" t="s">
        <v>19</v>
      </c>
      <c r="L19" s="99">
        <v>500</v>
      </c>
      <c r="M19" s="94">
        <v>0.2</v>
      </c>
      <c r="N19" s="97">
        <v>20.39</v>
      </c>
      <c r="O19" s="102">
        <v>1400000</v>
      </c>
      <c r="P19" s="107"/>
    </row>
    <row r="20" spans="2:17" x14ac:dyDescent="0.3">
      <c r="B20" s="23">
        <v>44243</v>
      </c>
      <c r="C20" s="110">
        <f t="shared" si="0"/>
        <v>7445</v>
      </c>
      <c r="D20" s="103">
        <v>7.4450000000000003</v>
      </c>
      <c r="E20" s="96">
        <v>7.13</v>
      </c>
      <c r="F20" s="96">
        <v>7.26</v>
      </c>
      <c r="G20" s="114">
        <v>130</v>
      </c>
      <c r="H20" s="114">
        <v>16</v>
      </c>
      <c r="I20" s="114">
        <v>251</v>
      </c>
      <c r="J20" s="114">
        <v>22</v>
      </c>
      <c r="K20" s="105" t="s">
        <v>19</v>
      </c>
      <c r="L20" s="102">
        <v>400</v>
      </c>
      <c r="M20" s="110">
        <v>0.4</v>
      </c>
      <c r="N20" s="111">
        <v>22.45</v>
      </c>
      <c r="O20" s="102">
        <v>1200000</v>
      </c>
      <c r="P20" s="107"/>
    </row>
    <row r="21" spans="2:17" x14ac:dyDescent="0.3">
      <c r="B21" s="23">
        <v>44244</v>
      </c>
      <c r="C21" s="110">
        <f t="shared" si="0"/>
        <v>7695</v>
      </c>
      <c r="D21" s="103">
        <v>7.6950000000000003</v>
      </c>
      <c r="E21" s="96">
        <v>7.32</v>
      </c>
      <c r="F21" s="96">
        <v>7.49</v>
      </c>
      <c r="G21" s="115">
        <v>135</v>
      </c>
      <c r="H21" s="114">
        <v>14</v>
      </c>
      <c r="I21" s="114">
        <v>267</v>
      </c>
      <c r="J21" s="114">
        <v>20</v>
      </c>
      <c r="K21" s="105" t="s">
        <v>19</v>
      </c>
      <c r="L21" s="102">
        <v>600</v>
      </c>
      <c r="M21" s="110">
        <v>0.2</v>
      </c>
      <c r="N21" s="111">
        <v>21.62</v>
      </c>
      <c r="O21" s="102">
        <v>1700000</v>
      </c>
      <c r="P21" s="107"/>
    </row>
    <row r="22" spans="2:17" x14ac:dyDescent="0.3">
      <c r="B22" s="23">
        <v>44245</v>
      </c>
      <c r="C22" s="110">
        <f t="shared" si="0"/>
        <v>7818</v>
      </c>
      <c r="D22" s="103">
        <v>7.8179999999999996</v>
      </c>
      <c r="E22" s="96">
        <v>7.24</v>
      </c>
      <c r="F22" s="96">
        <v>7.37</v>
      </c>
      <c r="G22" s="115">
        <v>140</v>
      </c>
      <c r="H22" s="114">
        <v>15</v>
      </c>
      <c r="I22" s="114">
        <v>256</v>
      </c>
      <c r="J22" s="114">
        <v>23</v>
      </c>
      <c r="K22" s="105" t="s">
        <v>19</v>
      </c>
      <c r="L22" s="102">
        <v>500</v>
      </c>
      <c r="M22" s="110">
        <v>0.3</v>
      </c>
      <c r="N22" s="111">
        <v>23.31</v>
      </c>
      <c r="O22" s="102">
        <v>1600000</v>
      </c>
      <c r="P22" s="107"/>
    </row>
    <row r="23" spans="2:17" x14ac:dyDescent="0.3">
      <c r="B23" s="23">
        <v>44246</v>
      </c>
      <c r="C23" s="110">
        <f t="shared" si="0"/>
        <v>8092.0000000000009</v>
      </c>
      <c r="D23" s="103">
        <v>8.0920000000000005</v>
      </c>
      <c r="E23" s="96">
        <v>7.14</v>
      </c>
      <c r="F23" s="96">
        <v>7.31</v>
      </c>
      <c r="G23" s="115">
        <v>145</v>
      </c>
      <c r="H23" s="114">
        <v>13</v>
      </c>
      <c r="I23" s="114">
        <v>271</v>
      </c>
      <c r="J23" s="114">
        <v>18</v>
      </c>
      <c r="K23" s="105" t="s">
        <v>19</v>
      </c>
      <c r="L23" s="102">
        <v>400</v>
      </c>
      <c r="M23" s="110">
        <v>0.3</v>
      </c>
      <c r="N23" s="111">
        <v>23.21</v>
      </c>
      <c r="O23" s="102">
        <v>1400000</v>
      </c>
      <c r="P23" s="107"/>
    </row>
    <row r="24" spans="2:17" x14ac:dyDescent="0.3">
      <c r="B24" s="23">
        <v>44247</v>
      </c>
      <c r="C24" s="110">
        <f t="shared" si="0"/>
        <v>9021</v>
      </c>
      <c r="D24" s="103">
        <v>9.0210000000000008</v>
      </c>
      <c r="E24" s="96">
        <v>7.19</v>
      </c>
      <c r="F24" s="96">
        <v>7.52</v>
      </c>
      <c r="G24" s="115">
        <v>135</v>
      </c>
      <c r="H24" s="114">
        <v>13</v>
      </c>
      <c r="I24" s="114">
        <v>269</v>
      </c>
      <c r="J24" s="114">
        <v>23</v>
      </c>
      <c r="K24" s="105" t="s">
        <v>19</v>
      </c>
      <c r="L24" s="102">
        <v>450</v>
      </c>
      <c r="M24" s="110">
        <v>0.2</v>
      </c>
      <c r="N24" s="111">
        <v>22.16</v>
      </c>
      <c r="O24" s="102">
        <v>1700000</v>
      </c>
      <c r="P24" s="107"/>
    </row>
    <row r="25" spans="2:17" x14ac:dyDescent="0.3">
      <c r="B25" s="23">
        <v>44248</v>
      </c>
      <c r="C25" s="110">
        <f t="shared" si="0"/>
        <v>7969</v>
      </c>
      <c r="D25" s="103">
        <v>7.9690000000000003</v>
      </c>
      <c r="E25" s="96">
        <v>7.24</v>
      </c>
      <c r="F25" s="96">
        <v>7.62</v>
      </c>
      <c r="G25" s="115">
        <v>140</v>
      </c>
      <c r="H25" s="114">
        <v>15</v>
      </c>
      <c r="I25" s="114">
        <v>258</v>
      </c>
      <c r="J25" s="114">
        <v>20</v>
      </c>
      <c r="K25" s="105" t="s">
        <v>19</v>
      </c>
      <c r="L25" s="102">
        <v>600</v>
      </c>
      <c r="M25" s="110">
        <v>0.4</v>
      </c>
      <c r="N25" s="111">
        <v>21.76</v>
      </c>
      <c r="O25" s="102">
        <v>1300000</v>
      </c>
      <c r="P25" s="107"/>
    </row>
    <row r="26" spans="2:17" x14ac:dyDescent="0.3">
      <c r="B26" s="23">
        <v>44249</v>
      </c>
      <c r="C26" s="110">
        <f t="shared" si="0"/>
        <v>7393</v>
      </c>
      <c r="D26" s="103">
        <v>7.3929999999999998</v>
      </c>
      <c r="E26" s="96">
        <v>7.17</v>
      </c>
      <c r="F26" s="96">
        <v>7.39</v>
      </c>
      <c r="G26" s="115">
        <v>145</v>
      </c>
      <c r="H26" s="114">
        <v>16</v>
      </c>
      <c r="I26" s="114">
        <v>265</v>
      </c>
      <c r="J26" s="114">
        <v>22</v>
      </c>
      <c r="K26" s="105" t="s">
        <v>19</v>
      </c>
      <c r="L26" s="102">
        <v>500</v>
      </c>
      <c r="M26" s="110">
        <v>0.2</v>
      </c>
      <c r="N26" s="111">
        <v>22.36</v>
      </c>
      <c r="O26" s="102">
        <v>1400000</v>
      </c>
      <c r="P26" s="107"/>
    </row>
    <row r="27" spans="2:17" x14ac:dyDescent="0.3">
      <c r="B27" s="23">
        <v>44250</v>
      </c>
      <c r="C27" s="110">
        <f t="shared" si="0"/>
        <v>7489</v>
      </c>
      <c r="D27" s="103">
        <v>7.4889999999999999</v>
      </c>
      <c r="E27" s="96">
        <v>7.29</v>
      </c>
      <c r="F27" s="96">
        <v>7.46</v>
      </c>
      <c r="G27" s="115">
        <v>135</v>
      </c>
      <c r="H27" s="114">
        <v>14</v>
      </c>
      <c r="I27" s="114">
        <v>252</v>
      </c>
      <c r="J27" s="114">
        <v>19</v>
      </c>
      <c r="K27" s="105" t="s">
        <v>19</v>
      </c>
      <c r="L27" s="102">
        <v>400</v>
      </c>
      <c r="M27" s="110">
        <v>0.3</v>
      </c>
      <c r="N27" s="111">
        <v>21.46</v>
      </c>
      <c r="O27" s="102">
        <v>1600000</v>
      </c>
      <c r="P27" s="107"/>
    </row>
    <row r="28" spans="2:17" x14ac:dyDescent="0.3">
      <c r="B28" s="23">
        <v>44251</v>
      </c>
      <c r="C28" s="110">
        <f t="shared" si="0"/>
        <v>7560</v>
      </c>
      <c r="D28" s="103">
        <v>7.56</v>
      </c>
      <c r="E28" s="96">
        <v>7.22</v>
      </c>
      <c r="F28" s="96">
        <v>7.36</v>
      </c>
      <c r="G28" s="115">
        <v>142</v>
      </c>
      <c r="H28" s="114">
        <v>16</v>
      </c>
      <c r="I28" s="114">
        <v>260</v>
      </c>
      <c r="J28" s="114">
        <v>23</v>
      </c>
      <c r="K28" s="105" t="s">
        <v>19</v>
      </c>
      <c r="L28" s="102">
        <v>500</v>
      </c>
      <c r="M28" s="110">
        <v>0.2</v>
      </c>
      <c r="N28" s="111">
        <v>23.12</v>
      </c>
      <c r="O28" s="102">
        <v>1400000</v>
      </c>
      <c r="P28" s="107"/>
    </row>
    <row r="29" spans="2:17" x14ac:dyDescent="0.3">
      <c r="B29" s="23">
        <v>44252</v>
      </c>
      <c r="C29" s="110">
        <f t="shared" si="0"/>
        <v>7333</v>
      </c>
      <c r="D29" s="103">
        <v>7.3330000000000002</v>
      </c>
      <c r="E29" s="96">
        <v>7.13</v>
      </c>
      <c r="F29" s="96">
        <v>7.26</v>
      </c>
      <c r="G29" s="115">
        <v>132</v>
      </c>
      <c r="H29" s="114">
        <v>13</v>
      </c>
      <c r="I29" s="114">
        <v>241</v>
      </c>
      <c r="J29" s="114">
        <v>18</v>
      </c>
      <c r="K29" s="105" t="s">
        <v>19</v>
      </c>
      <c r="L29" s="102">
        <v>450</v>
      </c>
      <c r="M29" s="110">
        <v>0.4</v>
      </c>
      <c r="N29" s="111">
        <v>20.81</v>
      </c>
      <c r="O29" s="102">
        <v>1300000</v>
      </c>
      <c r="P29" s="107"/>
    </row>
    <row r="30" spans="2:17" x14ac:dyDescent="0.3">
      <c r="B30" s="23">
        <v>44253</v>
      </c>
      <c r="C30" s="110">
        <f t="shared" si="0"/>
        <v>7753</v>
      </c>
      <c r="D30" s="103">
        <v>7.7530000000000001</v>
      </c>
      <c r="E30" s="96">
        <v>7.23</v>
      </c>
      <c r="F30" s="96">
        <v>7.44</v>
      </c>
      <c r="G30" s="115">
        <v>137</v>
      </c>
      <c r="H30" s="114">
        <v>15</v>
      </c>
      <c r="I30" s="114">
        <v>259</v>
      </c>
      <c r="J30" s="114">
        <v>22</v>
      </c>
      <c r="K30" s="105" t="s">
        <v>19</v>
      </c>
      <c r="L30" s="102">
        <v>500</v>
      </c>
      <c r="M30" s="110">
        <v>0.3</v>
      </c>
      <c r="N30" s="111">
        <v>21.31</v>
      </c>
      <c r="O30" s="102">
        <v>1400000</v>
      </c>
      <c r="P30" s="107"/>
    </row>
    <row r="31" spans="2:17" x14ac:dyDescent="0.3">
      <c r="B31" s="23">
        <v>44254</v>
      </c>
      <c r="C31" s="110">
        <f t="shared" si="0"/>
        <v>7422</v>
      </c>
      <c r="D31" s="103">
        <v>7.4219999999999997</v>
      </c>
      <c r="E31" s="96">
        <v>7.17</v>
      </c>
      <c r="F31" s="96">
        <v>7.36</v>
      </c>
      <c r="G31" s="115">
        <v>130</v>
      </c>
      <c r="H31" s="114">
        <v>14</v>
      </c>
      <c r="I31" s="114">
        <v>247</v>
      </c>
      <c r="J31" s="114">
        <v>24</v>
      </c>
      <c r="K31" s="105" t="s">
        <v>19</v>
      </c>
      <c r="L31" s="102">
        <v>400</v>
      </c>
      <c r="M31" s="110">
        <v>0.2</v>
      </c>
      <c r="N31" s="111">
        <v>22.61</v>
      </c>
      <c r="O31" s="102">
        <v>1200000</v>
      </c>
      <c r="P31" s="107"/>
    </row>
    <row r="32" spans="2:17" ht="15" thickBot="1" x14ac:dyDescent="0.35">
      <c r="B32" s="23">
        <v>44255</v>
      </c>
      <c r="C32" s="85">
        <f t="shared" si="0"/>
        <v>7653</v>
      </c>
      <c r="D32" s="117">
        <v>7.6529999999999996</v>
      </c>
      <c r="E32" s="118">
        <v>7.11</v>
      </c>
      <c r="F32" s="118">
        <v>7.52</v>
      </c>
      <c r="G32" s="119">
        <v>135</v>
      </c>
      <c r="H32" s="120">
        <v>15</v>
      </c>
      <c r="I32" s="120">
        <v>256</v>
      </c>
      <c r="J32" s="120">
        <v>20</v>
      </c>
      <c r="K32" s="68" t="s">
        <v>19</v>
      </c>
      <c r="L32" s="121">
        <v>500</v>
      </c>
      <c r="M32" s="85">
        <v>0.4</v>
      </c>
      <c r="N32" s="108">
        <v>20.67</v>
      </c>
      <c r="O32" s="121">
        <v>1300000</v>
      </c>
      <c r="P32" s="122"/>
    </row>
    <row r="33" spans="2:16" ht="15" thickBot="1" x14ac:dyDescent="0.35">
      <c r="B33" s="83" t="s">
        <v>20</v>
      </c>
      <c r="C33" s="69">
        <f t="shared" ref="C33:O33" si="1">AVERAGE(C5:C32)</f>
        <v>7936.3928571428569</v>
      </c>
      <c r="D33" s="69">
        <f t="shared" si="1"/>
        <v>7.9363928571428586</v>
      </c>
      <c r="E33" s="69">
        <f t="shared" si="1"/>
        <v>7.2007142857142838</v>
      </c>
      <c r="F33" s="69">
        <f t="shared" si="1"/>
        <v>7.4396428571428581</v>
      </c>
      <c r="G33" s="69">
        <f t="shared" si="1"/>
        <v>139.39285714285714</v>
      </c>
      <c r="H33" s="69">
        <f t="shared" si="1"/>
        <v>14.75</v>
      </c>
      <c r="I33" s="69">
        <f t="shared" si="1"/>
        <v>260.92857142857144</v>
      </c>
      <c r="J33" s="69">
        <f t="shared" si="1"/>
        <v>20.964285714285715</v>
      </c>
      <c r="K33" s="69" t="s">
        <v>19</v>
      </c>
      <c r="L33" s="69">
        <f t="shared" si="1"/>
        <v>469.64285714285717</v>
      </c>
      <c r="M33" s="69">
        <f t="shared" si="1"/>
        <v>0.31071428571428578</v>
      </c>
      <c r="N33" s="69">
        <f t="shared" si="1"/>
        <v>21.84928571428571</v>
      </c>
      <c r="O33" s="69">
        <f t="shared" si="1"/>
        <v>1382142.857142857</v>
      </c>
      <c r="P33" s="58"/>
    </row>
    <row r="34" spans="2:16" ht="19.5" customHeight="1" thickBot="1" x14ac:dyDescent="0.35">
      <c r="D34" s="135">
        <f>SUM(D5:D32)</f>
        <v>222.21900000000005</v>
      </c>
    </row>
    <row r="35" spans="2:16" ht="19.5" customHeight="1" x14ac:dyDescent="0.3"/>
    <row r="36" spans="2:16" ht="19.5" customHeight="1" x14ac:dyDescent="0.3"/>
    <row r="37" spans="2:16" ht="60" customHeight="1" x14ac:dyDescent="0.3">
      <c r="B37" s="21" t="s">
        <v>21</v>
      </c>
      <c r="C37" s="148" t="s">
        <v>22</v>
      </c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</row>
    <row r="38" spans="2:16" ht="19.5" customHeight="1" x14ac:dyDescent="0.3"/>
    <row r="39" spans="2:16" ht="19.5" customHeight="1" x14ac:dyDescent="0.3">
      <c r="B39" s="133" t="s">
        <v>37</v>
      </c>
      <c r="C39" s="133">
        <f>MAX(C5:C32)</f>
        <v>9688</v>
      </c>
      <c r="D39" s="133">
        <f t="shared" ref="D39:J39" si="2">MAX(D5:D32)</f>
        <v>9.6880000000000006</v>
      </c>
      <c r="E39" s="133">
        <f t="shared" si="2"/>
        <v>7.32</v>
      </c>
      <c r="F39" s="133">
        <f t="shared" si="2"/>
        <v>7.64</v>
      </c>
      <c r="G39" s="133">
        <f t="shared" si="2"/>
        <v>150</v>
      </c>
      <c r="H39" s="133">
        <f t="shared" si="2"/>
        <v>16</v>
      </c>
      <c r="I39" s="133">
        <f t="shared" si="2"/>
        <v>279</v>
      </c>
      <c r="J39" s="133">
        <f t="shared" si="2"/>
        <v>24</v>
      </c>
      <c r="K39" s="109"/>
      <c r="L39" s="133">
        <f t="shared" ref="L39:O39" si="3">MAX(L5:L32)</f>
        <v>600</v>
      </c>
      <c r="M39" s="133">
        <f t="shared" si="3"/>
        <v>0.5</v>
      </c>
      <c r="N39" s="133">
        <f t="shared" si="3"/>
        <v>23.61</v>
      </c>
      <c r="O39" s="133">
        <f t="shared" si="3"/>
        <v>1700000</v>
      </c>
    </row>
    <row r="40" spans="2:16" ht="19.5" customHeight="1" x14ac:dyDescent="0.3">
      <c r="B40" s="133" t="s">
        <v>38</v>
      </c>
      <c r="C40" s="133">
        <f>MIN(C5:C32)</f>
        <v>7333</v>
      </c>
      <c r="D40" s="133">
        <f t="shared" ref="D40:J40" si="4">MIN(D5:D32)</f>
        <v>7.3330000000000002</v>
      </c>
      <c r="E40" s="133">
        <f t="shared" si="4"/>
        <v>7.11</v>
      </c>
      <c r="F40" s="133">
        <f t="shared" si="4"/>
        <v>7.26</v>
      </c>
      <c r="G40" s="133">
        <f t="shared" si="4"/>
        <v>130</v>
      </c>
      <c r="H40" s="133">
        <f t="shared" si="4"/>
        <v>13</v>
      </c>
      <c r="I40" s="133">
        <f t="shared" si="4"/>
        <v>241</v>
      </c>
      <c r="J40" s="133">
        <f t="shared" si="4"/>
        <v>18</v>
      </c>
      <c r="K40" s="109"/>
      <c r="L40" s="133">
        <f t="shared" ref="L40:O40" si="5">MIN(L5:L32)</f>
        <v>400</v>
      </c>
      <c r="M40" s="133">
        <f t="shared" si="5"/>
        <v>0.2</v>
      </c>
      <c r="N40" s="133">
        <f t="shared" si="5"/>
        <v>20.190000000000001</v>
      </c>
      <c r="O40" s="133">
        <f t="shared" si="5"/>
        <v>1100000</v>
      </c>
    </row>
    <row r="41" spans="2:16" ht="19.5" customHeight="1" x14ac:dyDescent="0.3"/>
    <row r="42" spans="2:16" ht="19.5" customHeight="1" x14ac:dyDescent="0.3"/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</sheetData>
  <mergeCells count="10">
    <mergeCell ref="C37:O37"/>
    <mergeCell ref="B2:P2"/>
    <mergeCell ref="B3:B4"/>
    <mergeCell ref="C3:D3"/>
    <mergeCell ref="E3:F3"/>
    <mergeCell ref="G3:H3"/>
    <mergeCell ref="I3:J3"/>
    <mergeCell ref="K3:L3"/>
    <mergeCell ref="N3:O3"/>
    <mergeCell ref="P3:P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2021-12-29T11:22:51Z</dcterms:modified>
</cp:coreProperties>
</file>